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9170" windowHeight="11400" activeTab="0"/>
  </bookViews>
  <sheets>
    <sheet name="Davlumbaz" sheetId="1" r:id="rId1"/>
  </sheets>
  <definedNames>
    <definedName name="_xlfn.IFERROR" hidden="1">#NAME?</definedName>
    <definedName name="_xlnm.Print_Area" localSheetId="0">'Davlumbaz'!$B$2:$Y$27</definedName>
  </definedNames>
  <calcPr fullCalcOnLoad="1"/>
</workbook>
</file>

<file path=xl/sharedStrings.xml><?xml version="1.0" encoding="utf-8"?>
<sst xmlns="http://schemas.openxmlformats.org/spreadsheetml/2006/main" count="91" uniqueCount="79">
  <si>
    <t>Q=</t>
  </si>
  <si>
    <t>m³/h</t>
  </si>
  <si>
    <t>mt</t>
  </si>
  <si>
    <t>ORANI</t>
  </si>
  <si>
    <t>HAVALANDIRMA TESİSAT</t>
  </si>
  <si>
    <t xml:space="preserve"> RAPORU</t>
  </si>
  <si>
    <r>
      <t>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</t>
    </r>
  </si>
  <si>
    <t>Davlumbazın Alın Çevresi (m)</t>
  </si>
  <si>
    <r>
      <t xml:space="preserve"> 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…40</t>
    </r>
    <r>
      <rPr>
        <vertAlign val="superscript"/>
        <sz val="10"/>
        <rFont val="Arial"/>
        <family val="2"/>
      </rPr>
      <t>0</t>
    </r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</si>
  <si>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</t>
    </r>
  </si>
  <si>
    <t>Toplama  Hızı (m/Sn)</t>
  </si>
  <si>
    <t>A=</t>
  </si>
  <si>
    <t>Davlumbazın Masaya  olan  uzaklık (m)</t>
  </si>
  <si>
    <t>A</t>
  </si>
  <si>
    <t>0,3…0,4A</t>
  </si>
  <si>
    <r>
      <t>m</t>
    </r>
    <r>
      <rPr>
        <vertAlign val="superscript"/>
        <sz val="10"/>
        <rFont val="Arial Tur"/>
        <family val="0"/>
      </rPr>
      <t>3</t>
    </r>
    <r>
      <rPr>
        <sz val="10"/>
        <rFont val="Arial Tur"/>
        <family val="0"/>
      </rPr>
      <t>/sn</t>
    </r>
  </si>
  <si>
    <t>Debi=V=2.A.Ux.Vx  (m3/sn)</t>
  </si>
  <si>
    <t>KANAL EBADI HESABI</t>
  </si>
  <si>
    <t>DÜZ KANALDA KAYIP</t>
  </si>
  <si>
    <t>ÖZEL PARÇALARDA KAYIP</t>
  </si>
  <si>
    <t>NO</t>
  </si>
  <si>
    <t>DEBİ</t>
  </si>
  <si>
    <t>HIZ</t>
  </si>
  <si>
    <t>ALAN</t>
  </si>
  <si>
    <t>B</t>
  </si>
  <si>
    <t>A/B</t>
  </si>
  <si>
    <t>E. D. ÇAP</t>
  </si>
  <si>
    <t>ÇAP</t>
  </si>
  <si>
    <t>R</t>
  </si>
  <si>
    <t>L</t>
  </si>
  <si>
    <t>R×L</t>
  </si>
  <si>
    <t>z</t>
  </si>
  <si>
    <t>m/s</t>
  </si>
  <si>
    <t>m²</t>
  </si>
  <si>
    <t>mt.</t>
  </si>
  <si>
    <t>LT/SN</t>
  </si>
  <si>
    <t>mmss/m</t>
  </si>
  <si>
    <t>m</t>
  </si>
  <si>
    <t>mmss</t>
  </si>
  <si>
    <t>PANJUR KAYBI (mmSS):</t>
  </si>
  <si>
    <t>DAVLUMBAZ METAL FİLTRE  KAYBI (mmSS):</t>
  </si>
  <si>
    <t>NET KAYIP (mmSS):</t>
  </si>
  <si>
    <t>TOPLAM KAYIP(EMNİYET FAKTÖRÜ İLE %20) (mmSS):</t>
  </si>
  <si>
    <r>
      <t>m</t>
    </r>
    <r>
      <rPr>
        <b/>
        <vertAlign val="superscript"/>
        <sz val="10"/>
        <rFont val="Arial Tur"/>
        <family val="0"/>
      </rPr>
      <t>3</t>
    </r>
    <r>
      <rPr>
        <b/>
        <sz val="10"/>
        <rFont val="Arial Tur"/>
        <family val="0"/>
      </rPr>
      <t>/h</t>
    </r>
  </si>
  <si>
    <t>Flex dirsek 45°</t>
  </si>
  <si>
    <t>Flex dirsek 90°</t>
  </si>
  <si>
    <t>"S" parcası</t>
  </si>
  <si>
    <t>Seçilen Debi:</t>
  </si>
  <si>
    <t>ÖZEL DİRENÇ KAYIPLARI HESABI</t>
  </si>
  <si>
    <t>MİKTAR</t>
  </si>
  <si>
    <t>ζ</t>
  </si>
  <si>
    <t>Yok</t>
  </si>
  <si>
    <t>Adı</t>
  </si>
  <si>
    <t xml:space="preserve"> ζ</t>
  </si>
  <si>
    <t>Toplam</t>
  </si>
  <si>
    <t>KANAL KAYBI (R×L+z) (mmSS):</t>
  </si>
  <si>
    <t>KRİTİK KANAL KESİTİ BASINÇ KAYBI HESAP SONUCU</t>
  </si>
  <si>
    <t>Not: Havalandırma tesisatı, kritik kanal kesitleri ve basınç kaybı hesabı yaparken tablolardaki arka fonu sarı renk olan değerleri değiştiriniz. Özel direnç kayıpları hesabı tablosunda direnç değerleri max. 4 değer olacak şekilde ayarlanmış olup ilgili değere tıkladığınızda dirençlerin listesi açılacak ve ilgili direnç değerini seçip miktarını yazarak işlemi gerçekleştireceksiniz.</t>
  </si>
  <si>
    <t>Ayrılma</t>
  </si>
  <si>
    <t>Daralma</t>
  </si>
  <si>
    <t>Dirsek 90°</t>
  </si>
  <si>
    <t>Dirsek 90° (YÖN)</t>
  </si>
  <si>
    <t>Dirsek 45°</t>
  </si>
  <si>
    <t>Genişleme</t>
  </si>
  <si>
    <t>Dirsekli çatal</t>
  </si>
  <si>
    <t>Taze hava girişi</t>
  </si>
  <si>
    <t>Flexible kanal(1 mt=1ad.))</t>
  </si>
  <si>
    <t>Plenum kutu</t>
  </si>
  <si>
    <t>Pantolon parçası</t>
  </si>
  <si>
    <t>A=1m</t>
  </si>
  <si>
    <t>DAVLUMBAZ KANAL KESİTLERİ VE BASINÇ KAYIPLARI</t>
  </si>
  <si>
    <r>
      <t>m</t>
    </r>
    <r>
      <rPr>
        <vertAlign val="superscript"/>
        <sz val="10"/>
        <rFont val="Arial Tur"/>
        <family val="0"/>
      </rPr>
      <t>3</t>
    </r>
    <r>
      <rPr>
        <sz val="10"/>
        <rFont val="Arial Tur"/>
        <family val="0"/>
      </rPr>
      <t>/h</t>
    </r>
  </si>
  <si>
    <t>Yangın Damperi</t>
  </si>
  <si>
    <t>Volüm Damperi</t>
  </si>
  <si>
    <t>Davlumbaz Hesabı</t>
  </si>
  <si>
    <t>Hazırlayan</t>
  </si>
  <si>
    <t>Zon Adı</t>
  </si>
  <si>
    <t>SEÇİLEN ASPİRATÖR: 3000 m3/h-15 mmSS (CİHAZ DIŞI BASINÇ KAYBI) ASPİRATÖR SEÇİLDİ.</t>
  </si>
  <si>
    <t>Çap= 38 cm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</si>
</sst>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,##0_);\(#,##0\)"/>
    <numFmt numFmtId="174" formatCode="0.000"/>
    <numFmt numFmtId="175" formatCode="#,##0\ \°\C"/>
    <numFmt numFmtId="176" formatCode="#,##0.000"/>
    <numFmt numFmtId="177" formatCode="00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  <numFmt numFmtId="182" formatCode="0_)"/>
    <numFmt numFmtId="183" formatCode="&quot;= &quot;#,##0.00"/>
    <numFmt numFmtId="184" formatCode="0_)&quot; x&quot;"/>
    <numFmt numFmtId="185" formatCode="0.00&quot; - &quot;"/>
    <numFmt numFmtId="186" formatCode="&quot; - &quot;0_)&quot; + &quot;"/>
    <numFmt numFmtId="187" formatCode="#,##0.00&quot; +&quot;"/>
    <numFmt numFmtId="188" formatCode="&quot;= &quot;#,##0.00&quot; lt&quot;"/>
    <numFmt numFmtId="189" formatCode="0_)&quot; x &quot;"/>
    <numFmt numFmtId="190" formatCode="&quot; - &quot;0_)&quot;+&quot;"/>
    <numFmt numFmtId="191" formatCode="0.00&quot; +&quot;"/>
    <numFmt numFmtId="192" formatCode="_-* #,##0\ _T_L_-;\-* #,##0\ _T_L_-;_-* &quot;-&quot;??\ _T_L_-;_-@_-"/>
    <numFmt numFmtId="193" formatCode="_-* #,##0.0000\ _T_L_-;\-* #,##0.0000\ _T_L_-;_-* &quot;-&quot;????\ _T_L_-;_-@_-"/>
    <numFmt numFmtId="194" formatCode="_-* #,##0.000\ _T_L_-;\-* #,##0.000\ _T_L_-;_-* &quot;-&quot;???\ _T_L_-;_-@_-"/>
    <numFmt numFmtId="195" formatCode="_-* #,##0.00000\ _T_L_-;\-* #,##0.00000\ _T_L_-;_-* &quot;-&quot;?????\ _T_L_-;_-@_-"/>
    <numFmt numFmtId="196" formatCode="#,##0.0"/>
    <numFmt numFmtId="197" formatCode="#,##0.00000000"/>
    <numFmt numFmtId="198" formatCode="#,##0.000000"/>
    <numFmt numFmtId="199" formatCode="#,##0.000000000"/>
    <numFmt numFmtId="200" formatCode="0.000000"/>
    <numFmt numFmtId="201" formatCode="&quot;Toplam Basınç Kaybı =&quot;#,##0.00&quot; Pa&quot;"/>
    <numFmt numFmtId="202" formatCode="#,##0.0\ &quot;mmSS&quot;"/>
    <numFmt numFmtId="203" formatCode="0.0000"/>
    <numFmt numFmtId="204" formatCode="&quot;Ø  &quot;0_)&quot;cm&quot;"/>
    <numFmt numFmtId="205" formatCode="#,##0\ _T_L"/>
    <numFmt numFmtId="206" formatCode="&quot;DN &quot;0"/>
    <numFmt numFmtId="207" formatCode="0.00\ &quot;mm&quot;"/>
    <numFmt numFmtId="208" formatCode="0.0000\ &quot;mt.&quot;"/>
    <numFmt numFmtId="209" formatCode="0.00000"/>
    <numFmt numFmtId="210" formatCode="0.0000000"/>
    <numFmt numFmtId="211" formatCode="0&quot;Nolu hat hacmi=&quot;"/>
    <numFmt numFmtId="212" formatCode="0.0&quot; m/s  &lt;&quot;"/>
    <numFmt numFmtId="213" formatCode="&quot;Q kazan: &quot;#,##0&quot; Kcal/h&quot;"/>
    <numFmt numFmtId="214" formatCode="&quot;Q kazan: &quot;#,##0&quot; Kw&quot;"/>
    <numFmt numFmtId="215" formatCode="&quot;Aüst= &quot;0_)"/>
    <numFmt numFmtId="216" formatCode="#,##0&quot; x&quot;"/>
    <numFmt numFmtId="217" formatCode="#,##0\ &quot; cm&quot;"/>
    <numFmt numFmtId="218" formatCode="#,##0&quot; cm&quot;"/>
    <numFmt numFmtId="219" formatCode="#,##0.0000000"/>
    <numFmt numFmtId="220" formatCode="#,##0.000000000000000000"/>
    <numFmt numFmtId="221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Tur"/>
      <family val="0"/>
    </font>
    <font>
      <sz val="12"/>
      <name val="Courier"/>
      <family val="1"/>
    </font>
    <font>
      <sz val="10"/>
      <name val="Arial Tur"/>
      <family val="0"/>
    </font>
    <font>
      <vertAlign val="superscript"/>
      <sz val="10"/>
      <name val="Arial Tur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 Tur"/>
      <family val="0"/>
    </font>
    <font>
      <sz val="10"/>
      <name val="Comic Sans MS"/>
      <family val="4"/>
    </font>
    <font>
      <i/>
      <sz val="10"/>
      <name val="Arial Tu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182" fontId="4" fillId="0" borderId="0" xfId="51" applyBorder="1">
      <alignment/>
      <protection/>
    </xf>
    <xf numFmtId="0" fontId="5" fillId="0" borderId="0" xfId="54">
      <alignment/>
      <protection/>
    </xf>
    <xf numFmtId="0" fontId="2" fillId="0" borderId="0" xfId="50" applyBorder="1">
      <alignment/>
      <protection/>
    </xf>
    <xf numFmtId="4" fontId="5" fillId="0" borderId="0" xfId="52" applyNumberFormat="1">
      <alignment/>
      <protection/>
    </xf>
    <xf numFmtId="4" fontId="5" fillId="0" borderId="0" xfId="52" applyNumberFormat="1" applyBorder="1">
      <alignment/>
      <protection/>
    </xf>
    <xf numFmtId="0" fontId="5" fillId="0" borderId="0" xfId="54" applyBorder="1">
      <alignment/>
      <protection/>
    </xf>
    <xf numFmtId="4" fontId="5" fillId="0" borderId="0" xfId="52" applyNumberFormat="1" applyFont="1" applyBorder="1">
      <alignment/>
      <protection/>
    </xf>
    <xf numFmtId="0" fontId="0" fillId="0" borderId="0" xfId="0" applyAlignment="1">
      <alignment textRotation="90"/>
    </xf>
    <xf numFmtId="3" fontId="5" fillId="0" borderId="0" xfId="52" applyNumberFormat="1" applyBorder="1" applyAlignment="1">
      <alignment horizontal="right"/>
      <protection/>
    </xf>
    <xf numFmtId="0" fontId="2" fillId="0" borderId="0" xfId="50" applyFont="1" applyBorder="1">
      <alignment/>
      <protection/>
    </xf>
    <xf numFmtId="3" fontId="5" fillId="0" borderId="0" xfId="0" applyNumberFormat="1" applyFont="1" applyBorder="1" applyAlignment="1">
      <alignment horizontal="center" textRotation="90"/>
    </xf>
    <xf numFmtId="3" fontId="5" fillId="0" borderId="0" xfId="52" applyNumberFormat="1" applyBorder="1" applyAlignment="1">
      <alignment horizontal="center"/>
      <protection/>
    </xf>
    <xf numFmtId="3" fontId="9" fillId="33" borderId="0" xfId="56" applyNumberFormat="1" applyFont="1" applyFill="1">
      <alignment/>
      <protection/>
    </xf>
    <xf numFmtId="0" fontId="9" fillId="33" borderId="0" xfId="56" applyFont="1" applyFill="1">
      <alignment/>
      <protection/>
    </xf>
    <xf numFmtId="0" fontId="11" fillId="0" borderId="0" xfId="53" applyFont="1" applyFill="1" applyAlignment="1" applyProtection="1">
      <alignment horizontal="left"/>
      <protection locked="0"/>
    </xf>
    <xf numFmtId="0" fontId="5" fillId="0" borderId="0" xfId="54" applyAlignment="1">
      <alignment horizontal="center"/>
      <protection/>
    </xf>
    <xf numFmtId="0" fontId="5" fillId="0" borderId="10" xfId="54" applyBorder="1">
      <alignment/>
      <protection/>
    </xf>
    <xf numFmtId="4" fontId="32" fillId="0" borderId="11" xfId="52" applyNumberFormat="1" applyFont="1" applyBorder="1">
      <alignment/>
      <protection/>
    </xf>
    <xf numFmtId="0" fontId="32" fillId="0" borderId="12" xfId="54" applyFont="1" applyBorder="1">
      <alignment/>
      <protection/>
    </xf>
    <xf numFmtId="4" fontId="32" fillId="0" borderId="0" xfId="52" applyNumberFormat="1" applyFont="1" applyBorder="1">
      <alignment/>
      <protection/>
    </xf>
    <xf numFmtId="0" fontId="32" fillId="0" borderId="0" xfId="54" applyFont="1" applyBorder="1">
      <alignment/>
      <protection/>
    </xf>
    <xf numFmtId="4" fontId="5" fillId="0" borderId="0" xfId="0" applyNumberFormat="1" applyFont="1" applyBorder="1" applyAlignment="1">
      <alignment horizontal="center" textRotation="90"/>
    </xf>
    <xf numFmtId="4" fontId="5" fillId="0" borderId="0" xfId="52" applyNumberFormat="1" applyBorder="1" applyAlignment="1">
      <alignment horizontal="center"/>
      <protection/>
    </xf>
    <xf numFmtId="201" fontId="5" fillId="0" borderId="0" xfId="54" applyNumberFormat="1" applyBorder="1" applyAlignment="1">
      <alignment/>
      <protection/>
    </xf>
    <xf numFmtId="2" fontId="32" fillId="0" borderId="13" xfId="54" applyNumberFormat="1" applyFont="1" applyBorder="1">
      <alignment/>
      <protection/>
    </xf>
    <xf numFmtId="2" fontId="32" fillId="0" borderId="14" xfId="54" applyNumberFormat="1" applyFont="1" applyBorder="1">
      <alignment/>
      <protection/>
    </xf>
    <xf numFmtId="0" fontId="32" fillId="0" borderId="15" xfId="54" applyFont="1" applyBorder="1">
      <alignment/>
      <protection/>
    </xf>
    <xf numFmtId="0" fontId="32" fillId="34" borderId="16" xfId="54" applyFont="1" applyFill="1" applyBorder="1">
      <alignment/>
      <protection/>
    </xf>
    <xf numFmtId="0" fontId="32" fillId="34" borderId="11" xfId="54" applyFont="1" applyFill="1" applyBorder="1">
      <alignment/>
      <protection/>
    </xf>
    <xf numFmtId="0" fontId="32" fillId="34" borderId="17" xfId="54" applyFont="1" applyFill="1" applyBorder="1" applyAlignment="1">
      <alignment horizontal="center"/>
      <protection/>
    </xf>
    <xf numFmtId="0" fontId="32" fillId="34" borderId="18" xfId="54" applyFont="1" applyFill="1" applyBorder="1" applyAlignment="1">
      <alignment horizontal="center"/>
      <protection/>
    </xf>
    <xf numFmtId="0" fontId="32" fillId="0" borderId="19" xfId="54" applyFont="1" applyFill="1" applyBorder="1">
      <alignment/>
      <protection/>
    </xf>
    <xf numFmtId="0" fontId="32" fillId="0" borderId="19" xfId="54" applyFont="1" applyFill="1" applyBorder="1" applyAlignment="1">
      <alignment horizontal="center"/>
      <protection/>
    </xf>
    <xf numFmtId="2" fontId="32" fillId="0" borderId="19" xfId="54" applyNumberFormat="1" applyFont="1" applyFill="1" applyBorder="1">
      <alignment/>
      <protection/>
    </xf>
    <xf numFmtId="0" fontId="32" fillId="0" borderId="0" xfId="54" applyFont="1" applyFill="1" applyBorder="1">
      <alignment/>
      <protection/>
    </xf>
    <xf numFmtId="0" fontId="32" fillId="0" borderId="0" xfId="54" applyFont="1" applyFill="1" applyBorder="1" applyAlignment="1">
      <alignment horizontal="center"/>
      <protection/>
    </xf>
    <xf numFmtId="2" fontId="32" fillId="0" borderId="0" xfId="54" applyNumberFormat="1" applyFont="1" applyFill="1" applyBorder="1">
      <alignment/>
      <protection/>
    </xf>
    <xf numFmtId="196" fontId="33" fillId="0" borderId="19" xfId="56" applyNumberFormat="1" applyFont="1" applyFill="1" applyBorder="1" applyAlignment="1">
      <alignment horizontal="center" vertical="center"/>
      <protection/>
    </xf>
    <xf numFmtId="174" fontId="33" fillId="0" borderId="19" xfId="56" applyNumberFormat="1" applyFont="1" applyFill="1" applyBorder="1" applyAlignment="1">
      <alignment horizontal="center" vertical="center"/>
      <protection/>
    </xf>
    <xf numFmtId="0" fontId="33" fillId="0" borderId="19" xfId="56" applyFont="1" applyFill="1" applyBorder="1" applyAlignment="1">
      <alignment horizontal="center" vertical="center"/>
      <protection/>
    </xf>
    <xf numFmtId="0" fontId="34" fillId="0" borderId="19" xfId="56" applyFont="1" applyFill="1" applyBorder="1" applyAlignment="1">
      <alignment horizontal="center" vertical="center"/>
      <protection/>
    </xf>
    <xf numFmtId="3" fontId="33" fillId="0" borderId="19" xfId="56" applyNumberFormat="1" applyFont="1" applyFill="1" applyBorder="1" applyAlignment="1">
      <alignment horizontal="center" vertical="center"/>
      <protection/>
    </xf>
    <xf numFmtId="2" fontId="33" fillId="0" borderId="19" xfId="56" applyNumberFormat="1" applyFont="1" applyFill="1" applyBorder="1" applyAlignment="1">
      <alignment horizontal="center" vertical="center"/>
      <protection/>
    </xf>
    <xf numFmtId="4" fontId="33" fillId="0" borderId="19" xfId="56" applyNumberFormat="1" applyFont="1" applyFill="1" applyBorder="1" applyAlignment="1">
      <alignment horizontal="center" vertical="center"/>
      <protection/>
    </xf>
    <xf numFmtId="3" fontId="35" fillId="0" borderId="19" xfId="54" applyNumberFormat="1" applyFont="1" applyFill="1" applyBorder="1" applyAlignment="1">
      <alignment vertical="center" textRotation="90"/>
      <protection/>
    </xf>
    <xf numFmtId="3" fontId="35" fillId="0" borderId="0" xfId="54" applyNumberFormat="1" applyFont="1" applyFill="1" applyBorder="1" applyAlignment="1">
      <alignment vertical="center" textRotation="90"/>
      <protection/>
    </xf>
    <xf numFmtId="0" fontId="35" fillId="0" borderId="0" xfId="54" applyFont="1" applyFill="1" applyBorder="1">
      <alignment/>
      <protection/>
    </xf>
    <xf numFmtId="0" fontId="35" fillId="0" borderId="0" xfId="54" applyFont="1" applyFill="1" applyBorder="1" applyAlignment="1">
      <alignment horizontal="center"/>
      <protection/>
    </xf>
    <xf numFmtId="0" fontId="5" fillId="0" borderId="0" xfId="54" applyFill="1" applyBorder="1">
      <alignment/>
      <protection/>
    </xf>
    <xf numFmtId="0" fontId="35" fillId="0" borderId="0" xfId="54" applyFont="1" applyBorder="1" applyAlignment="1">
      <alignment vertical="center" wrapText="1"/>
      <protection/>
    </xf>
    <xf numFmtId="0" fontId="34" fillId="33" borderId="0" xfId="56" applyFont="1" applyFill="1" applyBorder="1" applyAlignment="1">
      <alignment wrapText="1"/>
      <protection/>
    </xf>
    <xf numFmtId="182" fontId="35" fillId="0" borderId="0" xfId="51" applyFont="1" applyBorder="1" applyAlignment="1">
      <alignment/>
      <protection/>
    </xf>
    <xf numFmtId="0" fontId="2" fillId="0" borderId="0" xfId="50" applyFont="1" applyBorder="1" applyAlignment="1">
      <alignment vertical="center"/>
      <protection/>
    </xf>
    <xf numFmtId="0" fontId="5" fillId="34" borderId="20" xfId="54" applyFill="1" applyBorder="1" applyAlignment="1">
      <alignment horizontal="center"/>
      <protection/>
    </xf>
    <xf numFmtId="0" fontId="34" fillId="33" borderId="12" xfId="56" applyFont="1" applyFill="1" applyBorder="1" applyAlignment="1">
      <alignment wrapText="1"/>
      <protection/>
    </xf>
    <xf numFmtId="0" fontId="35" fillId="0" borderId="21" xfId="54" applyFont="1" applyBorder="1" applyAlignment="1">
      <alignment vertical="center" wrapText="1"/>
      <protection/>
    </xf>
    <xf numFmtId="0" fontId="5" fillId="0" borderId="21" xfId="54" applyBorder="1">
      <alignment/>
      <protection/>
    </xf>
    <xf numFmtId="2" fontId="32" fillId="0" borderId="21" xfId="54" applyNumberFormat="1" applyFont="1" applyBorder="1">
      <alignment/>
      <protection/>
    </xf>
    <xf numFmtId="2" fontId="32" fillId="0" borderId="12" xfId="54" applyNumberFormat="1" applyFont="1" applyFill="1" applyBorder="1">
      <alignment/>
      <protection/>
    </xf>
    <xf numFmtId="4" fontId="32" fillId="0" borderId="22" xfId="52" applyNumberFormat="1" applyFont="1" applyBorder="1">
      <alignment/>
      <protection/>
    </xf>
    <xf numFmtId="0" fontId="32" fillId="0" borderId="10" xfId="54" applyFont="1" applyBorder="1">
      <alignment/>
      <protection/>
    </xf>
    <xf numFmtId="3" fontId="35" fillId="0" borderId="10" xfId="54" applyNumberFormat="1" applyFont="1" applyFill="1" applyBorder="1" applyAlignment="1">
      <alignment vertical="center" textRotation="90"/>
      <protection/>
    </xf>
    <xf numFmtId="0" fontId="32" fillId="0" borderId="10" xfId="54" applyFont="1" applyFill="1" applyBorder="1">
      <alignment/>
      <protection/>
    </xf>
    <xf numFmtId="0" fontId="32" fillId="0" borderId="10" xfId="54" applyFont="1" applyFill="1" applyBorder="1" applyAlignment="1">
      <alignment horizontal="center"/>
      <protection/>
    </xf>
    <xf numFmtId="2" fontId="32" fillId="0" borderId="10" xfId="54" applyNumberFormat="1" applyFont="1" applyFill="1" applyBorder="1">
      <alignment/>
      <protection/>
    </xf>
    <xf numFmtId="2" fontId="32" fillId="0" borderId="23" xfId="54" applyNumberFormat="1" applyFont="1" applyFill="1" applyBorder="1">
      <alignment/>
      <protection/>
    </xf>
    <xf numFmtId="0" fontId="2" fillId="0" borderId="20" xfId="50" applyFont="1" applyBorder="1">
      <alignment/>
      <protection/>
    </xf>
    <xf numFmtId="0" fontId="2" fillId="34" borderId="20" xfId="50" applyFill="1" applyBorder="1">
      <alignment/>
      <protection/>
    </xf>
    <xf numFmtId="4" fontId="5" fillId="0" borderId="20" xfId="52" applyNumberFormat="1" applyBorder="1">
      <alignment/>
      <protection/>
    </xf>
    <xf numFmtId="0" fontId="5" fillId="0" borderId="20" xfId="54" applyBorder="1">
      <alignment/>
      <protection/>
    </xf>
    <xf numFmtId="4" fontId="5" fillId="0" borderId="20" xfId="52" applyNumberFormat="1" applyFont="1" applyBorder="1">
      <alignment/>
      <protection/>
    </xf>
    <xf numFmtId="0" fontId="2" fillId="0" borderId="20" xfId="50" applyFont="1" applyBorder="1">
      <alignment/>
      <protection/>
    </xf>
    <xf numFmtId="3" fontId="5" fillId="0" borderId="20" xfId="52" applyNumberFormat="1" applyFont="1" applyBorder="1" applyAlignment="1">
      <alignment/>
      <protection/>
    </xf>
    <xf numFmtId="2" fontId="36" fillId="0" borderId="0" xfId="54" applyNumberFormat="1" applyFont="1" applyAlignment="1">
      <alignment/>
      <protection/>
    </xf>
    <xf numFmtId="2" fontId="0" fillId="0" borderId="0" xfId="0" applyNumberFormat="1" applyFont="1" applyAlignment="1">
      <alignment/>
    </xf>
    <xf numFmtId="1" fontId="36" fillId="0" borderId="0" xfId="54" applyNumberFormat="1" applyFont="1" applyAlignment="1">
      <alignment/>
      <protection/>
    </xf>
    <xf numFmtId="0" fontId="35" fillId="0" borderId="20" xfId="54" applyFont="1" applyBorder="1">
      <alignment/>
      <protection/>
    </xf>
    <xf numFmtId="0" fontId="35" fillId="0" borderId="20" xfId="54" applyFont="1" applyBorder="1" applyAlignment="1">
      <alignment horizontal="center"/>
      <protection/>
    </xf>
    <xf numFmtId="0" fontId="34" fillId="33" borderId="20" xfId="56" applyFont="1" applyFill="1" applyBorder="1" applyAlignment="1">
      <alignment horizontal="right"/>
      <protection/>
    </xf>
    <xf numFmtId="3" fontId="34" fillId="33" borderId="20" xfId="56" applyNumberFormat="1" applyFont="1" applyFill="1" applyBorder="1" applyAlignment="1">
      <alignment horizontal="center"/>
      <protection/>
    </xf>
    <xf numFmtId="0" fontId="34" fillId="33" borderId="20" xfId="56" applyFont="1" applyFill="1" applyBorder="1" applyAlignment="1">
      <alignment horizontal="center"/>
      <protection/>
    </xf>
    <xf numFmtId="0" fontId="34" fillId="33" borderId="24" xfId="56" applyFont="1" applyFill="1" applyBorder="1" applyAlignment="1">
      <alignment horizontal="center" vertical="center"/>
      <protection/>
    </xf>
    <xf numFmtId="2" fontId="33" fillId="33" borderId="25" xfId="56" applyNumberFormat="1" applyFont="1" applyFill="1" applyBorder="1" applyAlignment="1">
      <alignment horizontal="center" vertical="center"/>
      <protection/>
    </xf>
    <xf numFmtId="4" fontId="33" fillId="34" borderId="25" xfId="56" applyNumberFormat="1" applyFont="1" applyFill="1" applyBorder="1" applyAlignment="1">
      <alignment horizontal="center" vertical="center"/>
      <protection/>
    </xf>
    <xf numFmtId="2" fontId="33" fillId="34" borderId="25" xfId="56" applyNumberFormat="1" applyFont="1" applyFill="1" applyBorder="1" applyAlignment="1">
      <alignment horizontal="center" vertical="center"/>
      <protection/>
    </xf>
    <xf numFmtId="0" fontId="33" fillId="33" borderId="25" xfId="56" applyFont="1" applyFill="1" applyBorder="1" applyAlignment="1">
      <alignment horizontal="center" vertical="center"/>
      <protection/>
    </xf>
    <xf numFmtId="0" fontId="33" fillId="33" borderId="18" xfId="56" applyFont="1" applyFill="1" applyBorder="1" applyAlignment="1">
      <alignment horizontal="center" vertical="center"/>
      <protection/>
    </xf>
    <xf numFmtId="196" fontId="33" fillId="0" borderId="18" xfId="56" applyNumberFormat="1" applyFont="1" applyFill="1" applyBorder="1" applyAlignment="1">
      <alignment horizontal="center" vertical="center"/>
      <protection/>
    </xf>
    <xf numFmtId="174" fontId="33" fillId="0" borderId="26" xfId="56" applyNumberFormat="1" applyFont="1" applyFill="1" applyBorder="1" applyAlignment="1">
      <alignment horizontal="center" vertical="center"/>
      <protection/>
    </xf>
    <xf numFmtId="0" fontId="33" fillId="35" borderId="25" xfId="56" applyFont="1" applyFill="1" applyBorder="1" applyAlignment="1">
      <alignment horizontal="center" vertical="center"/>
      <protection/>
    </xf>
    <xf numFmtId="174" fontId="33" fillId="0" borderId="25" xfId="56" applyNumberFormat="1" applyFont="1" applyFill="1" applyBorder="1" applyAlignment="1">
      <alignment horizontal="center" vertical="center"/>
      <protection/>
    </xf>
    <xf numFmtId="0" fontId="33" fillId="0" borderId="25" xfId="56" applyFont="1" applyFill="1" applyBorder="1" applyAlignment="1">
      <alignment horizontal="center" vertical="center"/>
      <protection/>
    </xf>
    <xf numFmtId="0" fontId="3" fillId="0" borderId="20" xfId="54" applyFont="1" applyBorder="1">
      <alignment/>
      <protection/>
    </xf>
    <xf numFmtId="3" fontId="32" fillId="0" borderId="25" xfId="56" applyNumberFormat="1" applyFont="1" applyFill="1" applyBorder="1" applyAlignment="1">
      <alignment horizontal="center" vertical="center"/>
      <protection/>
    </xf>
    <xf numFmtId="0" fontId="13" fillId="34" borderId="20" xfId="50" applyFont="1" applyFill="1" applyBorder="1">
      <alignment/>
      <protection/>
    </xf>
    <xf numFmtId="4" fontId="3" fillId="34" borderId="20" xfId="52" applyNumberFormat="1" applyFont="1" applyFill="1" applyBorder="1" applyAlignment="1">
      <alignment vertical="center"/>
      <protection/>
    </xf>
    <xf numFmtId="202" fontId="34" fillId="33" borderId="27" xfId="56" applyNumberFormat="1" applyFont="1" applyFill="1" applyBorder="1" applyAlignment="1">
      <alignment horizontal="right"/>
      <protection/>
    </xf>
    <xf numFmtId="202" fontId="34" fillId="33" borderId="28" xfId="56" applyNumberFormat="1" applyFont="1" applyFill="1" applyBorder="1" applyAlignment="1">
      <alignment horizontal="right"/>
      <protection/>
    </xf>
    <xf numFmtId="0" fontId="34" fillId="33" borderId="27" xfId="56" applyFont="1" applyFill="1" applyBorder="1" applyAlignment="1">
      <alignment horizontal="left"/>
      <protection/>
    </xf>
    <xf numFmtId="0" fontId="34" fillId="33" borderId="29" xfId="56" applyFont="1" applyFill="1" applyBorder="1" applyAlignment="1">
      <alignment horizontal="left"/>
      <protection/>
    </xf>
    <xf numFmtId="0" fontId="34" fillId="33" borderId="28" xfId="56" applyFont="1" applyFill="1" applyBorder="1" applyAlignment="1">
      <alignment horizontal="left"/>
      <protection/>
    </xf>
    <xf numFmtId="202" fontId="34" fillId="34" borderId="27" xfId="56" applyNumberFormat="1" applyFont="1" applyFill="1" applyBorder="1" applyAlignment="1">
      <alignment horizontal="right"/>
      <protection/>
    </xf>
    <xf numFmtId="202" fontId="34" fillId="34" borderId="28" xfId="56" applyNumberFormat="1" applyFont="1" applyFill="1" applyBorder="1" applyAlignment="1">
      <alignment horizontal="right"/>
      <protection/>
    </xf>
    <xf numFmtId="0" fontId="12" fillId="0" borderId="30" xfId="54" applyFont="1" applyBorder="1" applyAlignment="1">
      <alignment horizontal="left" vertical="center" wrapText="1"/>
      <protection/>
    </xf>
    <xf numFmtId="0" fontId="12" fillId="0" borderId="19" xfId="54" applyFont="1" applyBorder="1" applyAlignment="1">
      <alignment horizontal="left" vertical="center" wrapText="1"/>
      <protection/>
    </xf>
    <xf numFmtId="0" fontId="12" fillId="0" borderId="13" xfId="54" applyFont="1" applyBorder="1" applyAlignment="1">
      <alignment horizontal="left" vertical="center" wrapText="1"/>
      <protection/>
    </xf>
    <xf numFmtId="0" fontId="12" fillId="0" borderId="31" xfId="54" applyFont="1" applyBorder="1" applyAlignment="1">
      <alignment horizontal="left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12" fillId="0" borderId="14" xfId="54" applyFont="1" applyBorder="1" applyAlignment="1">
      <alignment horizontal="left" vertical="center" wrapText="1"/>
      <protection/>
    </xf>
    <xf numFmtId="0" fontId="12" fillId="0" borderId="32" xfId="54" applyFont="1" applyBorder="1" applyAlignment="1">
      <alignment horizontal="left" vertical="center" wrapText="1"/>
      <protection/>
    </xf>
    <xf numFmtId="0" fontId="12" fillId="0" borderId="33" xfId="54" applyFont="1" applyBorder="1" applyAlignment="1">
      <alignment horizontal="left" vertical="center" wrapText="1"/>
      <protection/>
    </xf>
    <xf numFmtId="0" fontId="12" fillId="0" borderId="34" xfId="54" applyFont="1" applyBorder="1" applyAlignment="1">
      <alignment horizontal="left" vertical="center" wrapText="1"/>
      <protection/>
    </xf>
    <xf numFmtId="0" fontId="35" fillId="0" borderId="35" xfId="54" applyFont="1" applyBorder="1" applyAlignment="1">
      <alignment horizontal="center" vertical="center"/>
      <protection/>
    </xf>
    <xf numFmtId="0" fontId="35" fillId="0" borderId="36" xfId="54" applyFont="1" applyBorder="1" applyAlignment="1">
      <alignment horizontal="center" vertical="center"/>
      <protection/>
    </xf>
    <xf numFmtId="0" fontId="35" fillId="0" borderId="37" xfId="54" applyFont="1" applyBorder="1" applyAlignment="1">
      <alignment horizontal="center" vertical="center"/>
      <protection/>
    </xf>
    <xf numFmtId="0" fontId="36" fillId="0" borderId="0" xfId="54" applyFont="1" applyBorder="1" applyAlignment="1">
      <alignment horizontal="center" vertical="center" textRotation="90" wrapText="1"/>
      <protection/>
    </xf>
    <xf numFmtId="0" fontId="32" fillId="0" borderId="0" xfId="54" applyFont="1" applyFill="1" applyBorder="1" applyAlignment="1">
      <alignment horizontal="right" vertical="center" wrapText="1"/>
      <protection/>
    </xf>
    <xf numFmtId="3" fontId="9" fillId="33" borderId="27" xfId="56" applyNumberFormat="1" applyFont="1" applyFill="1" applyBorder="1" applyAlignment="1">
      <alignment horizontal="center"/>
      <protection/>
    </xf>
    <xf numFmtId="3" fontId="9" fillId="33" borderId="29" xfId="56" applyNumberFormat="1" applyFont="1" applyFill="1" applyBorder="1" applyAlignment="1">
      <alignment horizontal="center"/>
      <protection/>
    </xf>
    <xf numFmtId="3" fontId="9" fillId="33" borderId="28" xfId="56" applyNumberFormat="1" applyFont="1" applyFill="1" applyBorder="1" applyAlignment="1">
      <alignment horizontal="center"/>
      <protection/>
    </xf>
    <xf numFmtId="0" fontId="34" fillId="36" borderId="27" xfId="56" applyFont="1" applyFill="1" applyBorder="1" applyAlignment="1">
      <alignment horizontal="left"/>
      <protection/>
    </xf>
    <xf numFmtId="0" fontId="34" fillId="36" borderId="29" xfId="56" applyFont="1" applyFill="1" applyBorder="1" applyAlignment="1">
      <alignment horizontal="left"/>
      <protection/>
    </xf>
    <xf numFmtId="0" fontId="34" fillId="36" borderId="28" xfId="56" applyFont="1" applyFill="1" applyBorder="1" applyAlignment="1">
      <alignment horizontal="left"/>
      <protection/>
    </xf>
    <xf numFmtId="202" fontId="34" fillId="36" borderId="27" xfId="56" applyNumberFormat="1" applyFont="1" applyFill="1" applyBorder="1" applyAlignment="1">
      <alignment horizontal="right"/>
      <protection/>
    </xf>
    <xf numFmtId="202" fontId="34" fillId="36" borderId="28" xfId="56" applyNumberFormat="1" applyFont="1" applyFill="1" applyBorder="1" applyAlignment="1">
      <alignment horizontal="right"/>
      <protection/>
    </xf>
    <xf numFmtId="49" fontId="35" fillId="0" borderId="17" xfId="54" applyNumberFormat="1" applyFont="1" applyBorder="1" applyAlignment="1">
      <alignment horizontal="center" vertical="center" textRotation="90" wrapText="1"/>
      <protection/>
    </xf>
    <xf numFmtId="49" fontId="35" fillId="0" borderId="18" xfId="54" applyNumberFormat="1" applyFont="1" applyBorder="1" applyAlignment="1">
      <alignment horizontal="center" vertical="center" textRotation="90" wrapText="1"/>
      <protection/>
    </xf>
    <xf numFmtId="3" fontId="35" fillId="0" borderId="0" xfId="54" applyNumberFormat="1" applyFont="1" applyFill="1" applyBorder="1" applyAlignment="1">
      <alignment horizontal="center" vertical="center" textRotation="90" wrapText="1"/>
      <protection/>
    </xf>
    <xf numFmtId="174" fontId="33" fillId="0" borderId="19" xfId="56" applyNumberFormat="1" applyFont="1" applyFill="1" applyBorder="1" applyAlignment="1">
      <alignment horizontal="center" vertical="center"/>
      <protection/>
    </xf>
    <xf numFmtId="4" fontId="5" fillId="0" borderId="38" xfId="52" applyNumberFormat="1" applyFont="1" applyBorder="1" applyAlignment="1">
      <alignment horizontal="left"/>
      <protection/>
    </xf>
    <xf numFmtId="4" fontId="5" fillId="0" borderId="39" xfId="52" applyNumberFormat="1" applyFont="1" applyBorder="1" applyAlignment="1">
      <alignment horizontal="left"/>
      <protection/>
    </xf>
    <xf numFmtId="4" fontId="5" fillId="0" borderId="40" xfId="52" applyNumberFormat="1" applyFont="1" applyBorder="1" applyAlignment="1">
      <alignment horizontal="left"/>
      <protection/>
    </xf>
    <xf numFmtId="4" fontId="5" fillId="0" borderId="38" xfId="52" applyNumberFormat="1" applyBorder="1" applyAlignment="1">
      <alignment horizontal="left"/>
      <protection/>
    </xf>
    <xf numFmtId="4" fontId="5" fillId="0" borderId="39" xfId="52" applyNumberFormat="1" applyBorder="1" applyAlignment="1">
      <alignment horizontal="left"/>
      <protection/>
    </xf>
    <xf numFmtId="4" fontId="5" fillId="0" borderId="40" xfId="52" applyNumberFormat="1" applyBorder="1" applyAlignment="1">
      <alignment horizontal="left"/>
      <protection/>
    </xf>
    <xf numFmtId="4" fontId="5" fillId="0" borderId="38" xfId="52" applyNumberFormat="1" applyFont="1" applyBorder="1" applyAlignment="1">
      <alignment horizontal="left" vertical="center"/>
      <protection/>
    </xf>
    <xf numFmtId="4" fontId="5" fillId="0" borderId="40" xfId="52" applyNumberFormat="1" applyFont="1" applyBorder="1" applyAlignment="1">
      <alignment horizontal="left" vertical="center"/>
      <protection/>
    </xf>
    <xf numFmtId="174" fontId="33" fillId="33" borderId="41" xfId="56" applyNumberFormat="1" applyFont="1" applyFill="1" applyBorder="1" applyAlignment="1">
      <alignment horizontal="center" vertical="center"/>
      <protection/>
    </xf>
    <xf numFmtId="174" fontId="33" fillId="33" borderId="14" xfId="56" applyNumberFormat="1" applyFont="1" applyFill="1" applyBorder="1" applyAlignment="1">
      <alignment horizontal="center" vertical="center"/>
      <protection/>
    </xf>
    <xf numFmtId="0" fontId="34" fillId="33" borderId="20" xfId="56" applyFont="1" applyFill="1" applyBorder="1" applyAlignment="1">
      <alignment horizontal="center"/>
      <protection/>
    </xf>
    <xf numFmtId="0" fontId="35" fillId="0" borderId="22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5" fillId="0" borderId="23" xfId="55" applyFont="1" applyBorder="1" applyAlignment="1">
      <alignment horizontal="center" vertical="center" wrapText="1"/>
      <protection/>
    </xf>
    <xf numFmtId="0" fontId="35" fillId="0" borderId="42" xfId="55" applyFont="1" applyBorder="1" applyAlignment="1">
      <alignment horizontal="center" vertical="center"/>
      <protection/>
    </xf>
    <xf numFmtId="0" fontId="35" fillId="0" borderId="43" xfId="55" applyFont="1" applyBorder="1" applyAlignment="1">
      <alignment horizontal="center" vertical="center"/>
      <protection/>
    </xf>
    <xf numFmtId="0" fontId="35" fillId="0" borderId="22" xfId="55" applyFont="1" applyBorder="1" applyAlignment="1">
      <alignment horizontal="center" vertical="center"/>
      <protection/>
    </xf>
    <xf numFmtId="0" fontId="35" fillId="0" borderId="23" xfId="55" applyFont="1" applyBorder="1" applyAlignment="1">
      <alignment horizontal="center" vertical="center"/>
      <protection/>
    </xf>
    <xf numFmtId="0" fontId="35" fillId="0" borderId="44" xfId="55" applyFont="1" applyBorder="1" applyAlignment="1">
      <alignment horizontal="center" vertical="center"/>
      <protection/>
    </xf>
    <xf numFmtId="0" fontId="35" fillId="0" borderId="10" xfId="55" applyFont="1" applyBorder="1" applyAlignment="1">
      <alignment horizontal="center" vertical="center"/>
      <protection/>
    </xf>
    <xf numFmtId="4" fontId="3" fillId="36" borderId="38" xfId="52" applyNumberFormat="1" applyFont="1" applyFill="1" applyBorder="1" applyAlignment="1">
      <alignment horizontal="center" vertical="center" wrapText="1"/>
      <protection/>
    </xf>
    <xf numFmtId="4" fontId="3" fillId="36" borderId="39" xfId="52" applyNumberFormat="1" applyFont="1" applyFill="1" applyBorder="1" applyAlignment="1">
      <alignment horizontal="center" vertical="center" wrapText="1"/>
      <protection/>
    </xf>
    <xf numFmtId="4" fontId="3" fillId="36" borderId="40" xfId="52" applyNumberFormat="1" applyFont="1" applyFill="1" applyBorder="1" applyAlignment="1">
      <alignment horizontal="center" vertical="center" wrapText="1"/>
      <protection/>
    </xf>
    <xf numFmtId="182" fontId="35" fillId="0" borderId="45" xfId="51" applyFont="1" applyBorder="1" applyAlignment="1">
      <alignment horizontal="center" vertical="center" wrapText="1"/>
      <protection/>
    </xf>
    <xf numFmtId="182" fontId="35" fillId="0" borderId="46" xfId="51" applyFont="1" applyBorder="1" applyAlignment="1">
      <alignment horizontal="center" vertical="center" wrapText="1"/>
      <protection/>
    </xf>
    <xf numFmtId="0" fontId="35" fillId="0" borderId="47" xfId="55" applyFont="1" applyBorder="1" applyAlignment="1">
      <alignment horizontal="center" vertical="center"/>
      <protection/>
    </xf>
    <xf numFmtId="0" fontId="35" fillId="0" borderId="45" xfId="55" applyFont="1" applyBorder="1" applyAlignment="1">
      <alignment horizontal="center" vertical="center"/>
      <protection/>
    </xf>
    <xf numFmtId="0" fontId="35" fillId="0" borderId="46" xfId="55" applyFont="1" applyBorder="1" applyAlignment="1">
      <alignment horizontal="center" vertical="center"/>
      <protection/>
    </xf>
    <xf numFmtId="0" fontId="35" fillId="0" borderId="47" xfId="55" applyFont="1" applyBorder="1" applyAlignment="1">
      <alignment horizontal="center" vertical="center" wrapText="1"/>
      <protection/>
    </xf>
    <xf numFmtId="0" fontId="35" fillId="0" borderId="45" xfId="55" applyFont="1" applyBorder="1" applyAlignment="1">
      <alignment horizontal="center" vertical="center" wrapText="1"/>
      <protection/>
    </xf>
    <xf numFmtId="0" fontId="35" fillId="0" borderId="46" xfId="55" applyFont="1" applyBorder="1" applyAlignment="1">
      <alignment horizontal="center" vertical="center" wrapText="1"/>
      <protection/>
    </xf>
    <xf numFmtId="0" fontId="34" fillId="33" borderId="31" xfId="56" applyFont="1" applyFill="1" applyBorder="1" applyAlignment="1">
      <alignment horizontal="center" wrapText="1"/>
      <protection/>
    </xf>
    <xf numFmtId="0" fontId="34" fillId="33" borderId="0" xfId="56" applyFont="1" applyFill="1" applyBorder="1" applyAlignment="1">
      <alignment horizontal="center" wrapText="1"/>
      <protection/>
    </xf>
    <xf numFmtId="0" fontId="34" fillId="33" borderId="26" xfId="56" applyFont="1" applyFill="1" applyBorder="1" applyAlignment="1">
      <alignment horizontal="center" wrapText="1"/>
      <protection/>
    </xf>
    <xf numFmtId="0" fontId="34" fillId="33" borderId="25" xfId="56" applyFont="1" applyFill="1" applyBorder="1" applyAlignment="1">
      <alignment horizontal="center"/>
      <protection/>
    </xf>
    <xf numFmtId="0" fontId="34" fillId="33" borderId="27" xfId="56" applyFont="1" applyFill="1" applyBorder="1" applyAlignment="1">
      <alignment horizontal="center" wrapText="1"/>
      <protection/>
    </xf>
    <xf numFmtId="0" fontId="34" fillId="33" borderId="29" xfId="56" applyFont="1" applyFill="1" applyBorder="1" applyAlignment="1">
      <alignment horizontal="center" wrapText="1"/>
      <protection/>
    </xf>
    <xf numFmtId="0" fontId="34" fillId="33" borderId="28" xfId="56" applyFont="1" applyFill="1" applyBorder="1" applyAlignment="1">
      <alignment horizontal="center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formüller genel" xfId="50"/>
    <cellStyle name="Normal_GÜRSU ISI HESAP ŞABLONU" xfId="51"/>
    <cellStyle name="Normal_HESAPLAR" xfId="52"/>
    <cellStyle name="Normal_Kitap1" xfId="53"/>
    <cellStyle name="Normal_Klima ve havalandırma genel" xfId="54"/>
    <cellStyle name="Normal_Proje Başlığı" xfId="55"/>
    <cellStyle name="Normal_Yeni Microsoft Excel Çalışma Sayfası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7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.28125" style="2" customWidth="1"/>
    <col min="2" max="2" width="1.7109375" style="4" customWidth="1"/>
    <col min="3" max="3" width="5.7109375" style="4" customWidth="1"/>
    <col min="4" max="4" width="7.28125" style="4" bestFit="1" customWidth="1"/>
    <col min="5" max="5" width="5.7109375" style="4" customWidth="1"/>
    <col min="6" max="6" width="6.28125" style="4" bestFit="1" customWidth="1"/>
    <col min="7" max="8" width="5.7109375" style="4" customWidth="1"/>
    <col min="9" max="9" width="6.28125" style="4" customWidth="1"/>
    <col min="10" max="12" width="5.7109375" style="4" customWidth="1"/>
    <col min="13" max="13" width="7.8515625" style="4" bestFit="1" customWidth="1"/>
    <col min="14" max="14" width="9.57421875" style="4" customWidth="1"/>
    <col min="15" max="15" width="6.7109375" style="4" customWidth="1"/>
    <col min="16" max="16" width="6.7109375" style="2" customWidth="1"/>
    <col min="17" max="17" width="8.28125" style="2" bestFit="1" customWidth="1"/>
    <col min="18" max="18" width="10.421875" style="2" bestFit="1" customWidth="1"/>
    <col min="19" max="19" width="2.7109375" style="2" customWidth="1"/>
    <col min="20" max="20" width="5.421875" style="2" bestFit="1" customWidth="1"/>
    <col min="21" max="21" width="4.140625" style="2" bestFit="1" customWidth="1"/>
    <col min="22" max="22" width="15.140625" style="2" bestFit="1" customWidth="1"/>
    <col min="23" max="23" width="8.7109375" style="2" bestFit="1" customWidth="1"/>
    <col min="24" max="24" width="5.00390625" style="2" bestFit="1" customWidth="1"/>
    <col min="25" max="25" width="1.7109375" style="2" customWidth="1"/>
    <col min="26" max="26" width="5.421875" style="2" bestFit="1" customWidth="1"/>
    <col min="27" max="27" width="4.140625" style="2" bestFit="1" customWidth="1"/>
    <col min="28" max="28" width="23.7109375" style="2" bestFit="1" customWidth="1"/>
    <col min="29" max="29" width="4.8515625" style="2" bestFit="1" customWidth="1"/>
    <col min="30" max="30" width="5.00390625" style="2" bestFit="1" customWidth="1"/>
    <col min="31" max="31" width="1.7109375" style="2" customWidth="1"/>
    <col min="32" max="32" width="9.140625" style="2" customWidth="1"/>
    <col min="33" max="33" width="23.57421875" style="2" bestFit="1" customWidth="1"/>
    <col min="34" max="16384" width="9.140625" style="2" customWidth="1"/>
  </cols>
  <sheetData>
    <row r="1" ht="9.75" customHeight="1" thickBot="1"/>
    <row r="2" spans="2:31" s="1" customFormat="1" ht="24.75" customHeight="1" thickBot="1">
      <c r="B2" s="144"/>
      <c r="C2" s="145"/>
      <c r="D2" s="144"/>
      <c r="E2" s="148"/>
      <c r="F2" s="148"/>
      <c r="G2" s="148"/>
      <c r="H2" s="148"/>
      <c r="I2" s="148"/>
      <c r="J2" s="145"/>
      <c r="K2" s="144" t="s">
        <v>4</v>
      </c>
      <c r="L2" s="148"/>
      <c r="M2" s="148"/>
      <c r="N2" s="148"/>
      <c r="O2" s="148"/>
      <c r="P2" s="148"/>
      <c r="Q2" s="148"/>
      <c r="R2" s="155" t="s">
        <v>75</v>
      </c>
      <c r="S2" s="156"/>
      <c r="T2" s="156"/>
      <c r="U2" s="157"/>
      <c r="V2" s="153"/>
      <c r="W2" s="153"/>
      <c r="X2" s="153"/>
      <c r="Y2" s="154"/>
      <c r="Z2" s="52"/>
      <c r="AA2" s="52"/>
      <c r="AB2" s="52"/>
      <c r="AC2" s="52"/>
      <c r="AD2" s="52"/>
      <c r="AE2" s="52"/>
    </row>
    <row r="3" spans="2:31" s="1" customFormat="1" ht="24.75" customHeight="1" thickBot="1">
      <c r="B3" s="146"/>
      <c r="C3" s="147"/>
      <c r="D3" s="146"/>
      <c r="E3" s="149"/>
      <c r="F3" s="149"/>
      <c r="G3" s="149"/>
      <c r="H3" s="149"/>
      <c r="I3" s="149"/>
      <c r="J3" s="147"/>
      <c r="K3" s="141" t="s">
        <v>5</v>
      </c>
      <c r="L3" s="142"/>
      <c r="M3" s="142"/>
      <c r="N3" s="142"/>
      <c r="O3" s="142"/>
      <c r="P3" s="142"/>
      <c r="Q3" s="143"/>
      <c r="R3" s="158" t="s">
        <v>76</v>
      </c>
      <c r="S3" s="159"/>
      <c r="T3" s="159"/>
      <c r="U3" s="160"/>
      <c r="V3" s="153" t="s">
        <v>74</v>
      </c>
      <c r="W3" s="153"/>
      <c r="X3" s="153"/>
      <c r="Y3" s="154"/>
      <c r="Z3" s="52"/>
      <c r="AA3" s="52"/>
      <c r="AB3" s="52"/>
      <c r="AC3" s="52"/>
      <c r="AD3" s="52"/>
      <c r="AE3" s="52"/>
    </row>
    <row r="4" spans="2:31" ht="9.75" customHeight="1" thickBot="1"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21"/>
      <c r="V4" s="21"/>
      <c r="W4" s="21"/>
      <c r="X4" s="21"/>
      <c r="Y4" s="19"/>
      <c r="Z4" s="21"/>
      <c r="AA4" s="21"/>
      <c r="AB4" s="21"/>
      <c r="AC4" s="21"/>
      <c r="AD4" s="21"/>
      <c r="AE4" s="21"/>
    </row>
    <row r="5" spans="2:31" ht="15" customHeight="1" thickBot="1" thickTop="1">
      <c r="B5" s="18"/>
      <c r="C5" s="165" t="s">
        <v>70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7"/>
      <c r="Y5" s="55"/>
      <c r="Z5" s="51"/>
      <c r="AA5" s="51"/>
      <c r="AB5" s="51"/>
      <c r="AC5" s="51"/>
      <c r="AD5" s="51"/>
      <c r="AE5" s="6"/>
    </row>
    <row r="6" spans="2:31" ht="15" customHeight="1" thickTop="1">
      <c r="B6" s="18"/>
      <c r="C6" s="161" t="s">
        <v>17</v>
      </c>
      <c r="D6" s="162"/>
      <c r="E6" s="162"/>
      <c r="F6" s="162"/>
      <c r="G6" s="162"/>
      <c r="H6" s="162"/>
      <c r="I6" s="162"/>
      <c r="J6" s="162"/>
      <c r="K6" s="162"/>
      <c r="L6" s="163"/>
      <c r="M6" s="164" t="s">
        <v>18</v>
      </c>
      <c r="N6" s="164"/>
      <c r="O6" s="164"/>
      <c r="P6" s="164" t="s">
        <v>19</v>
      </c>
      <c r="Q6" s="164"/>
      <c r="R6" s="164"/>
      <c r="S6" s="21"/>
      <c r="T6" s="113" t="s">
        <v>48</v>
      </c>
      <c r="U6" s="114"/>
      <c r="V6" s="114"/>
      <c r="W6" s="114"/>
      <c r="X6" s="115"/>
      <c r="Y6" s="56"/>
      <c r="Z6" s="50"/>
      <c r="AA6" s="50"/>
      <c r="AB6" s="50"/>
      <c r="AC6" s="50"/>
      <c r="AD6" s="50"/>
      <c r="AE6" s="50"/>
    </row>
    <row r="7" spans="2:31" ht="15" customHeight="1">
      <c r="B7" s="18"/>
      <c r="C7" s="79" t="s">
        <v>20</v>
      </c>
      <c r="D7" s="80" t="s">
        <v>21</v>
      </c>
      <c r="E7" s="81" t="s">
        <v>22</v>
      </c>
      <c r="F7" s="81" t="s">
        <v>23</v>
      </c>
      <c r="G7" s="81" t="s">
        <v>13</v>
      </c>
      <c r="H7" s="81" t="s">
        <v>24</v>
      </c>
      <c r="I7" s="81" t="s">
        <v>25</v>
      </c>
      <c r="J7" s="140" t="s">
        <v>26</v>
      </c>
      <c r="K7" s="140"/>
      <c r="L7" s="81" t="s">
        <v>27</v>
      </c>
      <c r="M7" s="81" t="s">
        <v>21</v>
      </c>
      <c r="N7" s="81" t="s">
        <v>28</v>
      </c>
      <c r="O7" s="81" t="s">
        <v>29</v>
      </c>
      <c r="P7" s="81" t="s">
        <v>30</v>
      </c>
      <c r="Q7" s="81" t="s">
        <v>54</v>
      </c>
      <c r="R7" s="81" t="s">
        <v>31</v>
      </c>
      <c r="S7" s="21"/>
      <c r="T7" s="77" t="s">
        <v>21</v>
      </c>
      <c r="U7" s="77" t="s">
        <v>20</v>
      </c>
      <c r="V7" s="77" t="s">
        <v>52</v>
      </c>
      <c r="W7" s="78" t="s">
        <v>49</v>
      </c>
      <c r="X7" s="78" t="s">
        <v>50</v>
      </c>
      <c r="Y7" s="57"/>
      <c r="Z7" s="47"/>
      <c r="AA7" s="47"/>
      <c r="AB7" s="15" t="s">
        <v>58</v>
      </c>
      <c r="AC7" s="74">
        <v>0.2</v>
      </c>
      <c r="AD7" s="48"/>
      <c r="AE7" s="6"/>
    </row>
    <row r="8" spans="2:31" ht="15" customHeight="1">
      <c r="B8" s="18"/>
      <c r="C8" s="79"/>
      <c r="D8" s="80" t="s">
        <v>1</v>
      </c>
      <c r="E8" s="81" t="s">
        <v>32</v>
      </c>
      <c r="F8" s="81" t="s">
        <v>33</v>
      </c>
      <c r="G8" s="81" t="s">
        <v>2</v>
      </c>
      <c r="H8" s="81" t="s">
        <v>2</v>
      </c>
      <c r="I8" s="81" t="s">
        <v>3</v>
      </c>
      <c r="J8" s="140" t="s">
        <v>2</v>
      </c>
      <c r="K8" s="140"/>
      <c r="L8" s="81" t="s">
        <v>34</v>
      </c>
      <c r="M8" s="81" t="s">
        <v>35</v>
      </c>
      <c r="N8" s="81" t="s">
        <v>36</v>
      </c>
      <c r="O8" s="81" t="s">
        <v>37</v>
      </c>
      <c r="P8" s="81" t="s">
        <v>38</v>
      </c>
      <c r="Q8" s="81" t="s">
        <v>53</v>
      </c>
      <c r="R8" s="81" t="s">
        <v>38</v>
      </c>
      <c r="S8" s="21"/>
      <c r="T8" s="77" t="s">
        <v>1</v>
      </c>
      <c r="U8" s="93"/>
      <c r="V8" s="93"/>
      <c r="W8" s="93"/>
      <c r="X8" s="93"/>
      <c r="Y8" s="57"/>
      <c r="Z8" s="49"/>
      <c r="AA8" s="49"/>
      <c r="AB8" s="15" t="s">
        <v>59</v>
      </c>
      <c r="AC8" s="75">
        <v>0.04</v>
      </c>
      <c r="AD8" s="49"/>
      <c r="AE8" s="6"/>
    </row>
    <row r="9" spans="2:31" ht="15" customHeight="1">
      <c r="B9" s="18"/>
      <c r="C9" s="82">
        <v>1</v>
      </c>
      <c r="D9" s="94">
        <f>N22</f>
        <v>3000</v>
      </c>
      <c r="E9" s="83">
        <f>+(D9/3600)/(G9*H9)</f>
        <v>7.936507936507937</v>
      </c>
      <c r="F9" s="83">
        <f>D9/(E9*60*60)</f>
        <v>0.105</v>
      </c>
      <c r="G9" s="84">
        <v>0.35</v>
      </c>
      <c r="H9" s="85">
        <v>0.3</v>
      </c>
      <c r="I9" s="86">
        <f>H9/G9</f>
        <v>0.8571428571428572</v>
      </c>
      <c r="J9" s="138">
        <f>1.3*(((G9*H9)^0.625)/((G9+H9)^0.25))</f>
        <v>0.3539633730984955</v>
      </c>
      <c r="K9" s="139"/>
      <c r="L9" s="87">
        <f>2*(SQRT(F9/3.14))</f>
        <v>0.3657293559224355</v>
      </c>
      <c r="M9" s="88">
        <f>D9*(1000/3600)</f>
        <v>833.3333333333334</v>
      </c>
      <c r="N9" s="89">
        <f>0.1904728*E9^2/(((E9*J9*100/0.00000015)^0.25)*(J9*100/100))</f>
        <v>0.16293313751299746</v>
      </c>
      <c r="O9" s="90">
        <v>2</v>
      </c>
      <c r="P9" s="91">
        <f>N9*O9</f>
        <v>0.3258662750259949</v>
      </c>
      <c r="Q9" s="92">
        <f>W9*X9+W10*X10+W11*X11+W12*X12</f>
        <v>0.98</v>
      </c>
      <c r="R9" s="91">
        <f>(((1.24*E9*E9)/2)*Q9)/10</f>
        <v>3.8271604938271606</v>
      </c>
      <c r="S9" s="21"/>
      <c r="T9" s="126">
        <f>D9</f>
        <v>3000</v>
      </c>
      <c r="U9" s="27">
        <v>1</v>
      </c>
      <c r="V9" s="28" t="s">
        <v>60</v>
      </c>
      <c r="W9" s="30">
        <v>2</v>
      </c>
      <c r="X9" s="25">
        <f>((VLOOKUP((V9),$AB$7:$AC$23,2,FALSE)))</f>
        <v>0.45</v>
      </c>
      <c r="Y9" s="58"/>
      <c r="Z9" s="128"/>
      <c r="AA9" s="35"/>
      <c r="AB9" s="15" t="s">
        <v>62</v>
      </c>
      <c r="AC9" s="74">
        <v>0.24</v>
      </c>
      <c r="AD9" s="37"/>
      <c r="AE9" s="6"/>
    </row>
    <row r="10" spans="2:31" ht="15" customHeight="1">
      <c r="B10" s="18"/>
      <c r="C10" s="41"/>
      <c r="D10" s="42"/>
      <c r="E10" s="43"/>
      <c r="F10" s="43"/>
      <c r="G10" s="44"/>
      <c r="H10" s="43"/>
      <c r="I10" s="40"/>
      <c r="J10" s="129"/>
      <c r="K10" s="129"/>
      <c r="L10" s="40"/>
      <c r="M10" s="38"/>
      <c r="N10" s="39"/>
      <c r="O10" s="40"/>
      <c r="P10" s="39"/>
      <c r="Q10" s="40"/>
      <c r="R10" s="39"/>
      <c r="S10" s="21"/>
      <c r="T10" s="127"/>
      <c r="U10" s="19">
        <v>2</v>
      </c>
      <c r="V10" s="29" t="s">
        <v>59</v>
      </c>
      <c r="W10" s="31">
        <v>2</v>
      </c>
      <c r="X10" s="26">
        <f>((VLOOKUP((V10),$AB$7:$AC$23,2,FALSE)))</f>
        <v>0.04</v>
      </c>
      <c r="Y10" s="58"/>
      <c r="Z10" s="128"/>
      <c r="AA10" s="35"/>
      <c r="AB10" s="15" t="s">
        <v>60</v>
      </c>
      <c r="AC10" s="74">
        <v>0.45</v>
      </c>
      <c r="AD10" s="37"/>
      <c r="AE10" s="6"/>
    </row>
    <row r="11" spans="2:31" ht="15" customHeight="1">
      <c r="B11" s="18"/>
      <c r="C11" s="150" t="s">
        <v>56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  <c r="S11" s="21"/>
      <c r="T11" s="127"/>
      <c r="U11" s="19">
        <v>3</v>
      </c>
      <c r="V11" s="29" t="s">
        <v>51</v>
      </c>
      <c r="W11" s="31">
        <v>0</v>
      </c>
      <c r="X11" s="26">
        <f>((VLOOKUP((V11),$AB$7:$AC$23,2,FALSE)))</f>
        <v>0</v>
      </c>
      <c r="Y11" s="58"/>
      <c r="Z11" s="128"/>
      <c r="AA11" s="35"/>
      <c r="AB11" s="15" t="s">
        <v>61</v>
      </c>
      <c r="AC11" s="74">
        <v>0.33</v>
      </c>
      <c r="AD11" s="37"/>
      <c r="AE11" s="6"/>
    </row>
    <row r="12" spans="2:31" ht="15" customHeight="1" thickBot="1">
      <c r="B12" s="1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6"/>
      <c r="R12" s="6"/>
      <c r="S12" s="21"/>
      <c r="T12" s="127"/>
      <c r="U12" s="19">
        <v>4</v>
      </c>
      <c r="V12" s="29" t="s">
        <v>51</v>
      </c>
      <c r="W12" s="31">
        <v>0</v>
      </c>
      <c r="X12" s="26">
        <f>((VLOOKUP((V12),$AB$7:$AC$23,2,FALSE)))</f>
        <v>0</v>
      </c>
      <c r="Y12" s="58"/>
      <c r="Z12" s="128"/>
      <c r="AA12" s="35"/>
      <c r="AB12" s="15" t="s">
        <v>64</v>
      </c>
      <c r="AC12" s="74">
        <v>0.5</v>
      </c>
      <c r="AD12" s="37"/>
      <c r="AE12" s="6"/>
    </row>
    <row r="13" spans="2:31" ht="15" customHeight="1" thickBot="1" thickTop="1">
      <c r="B13" s="18"/>
      <c r="C13" s="99" t="s">
        <v>55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97">
        <f>SUM(P9:P9,R9:R9)</f>
        <v>4.153026768853156</v>
      </c>
      <c r="R13" s="98"/>
      <c r="S13" s="21"/>
      <c r="T13" s="45"/>
      <c r="U13" s="32"/>
      <c r="V13" s="32"/>
      <c r="W13" s="33"/>
      <c r="X13" s="34"/>
      <c r="Y13" s="59"/>
      <c r="Z13" s="46"/>
      <c r="AA13" s="35"/>
      <c r="AB13" s="15" t="s">
        <v>44</v>
      </c>
      <c r="AC13" s="74">
        <v>0.3</v>
      </c>
      <c r="AD13" s="37"/>
      <c r="AE13" s="6"/>
    </row>
    <row r="14" spans="2:31" ht="15" customHeight="1" thickBot="1" thickTop="1">
      <c r="B14" s="18"/>
      <c r="C14" s="99" t="s">
        <v>39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2">
        <v>2.5</v>
      </c>
      <c r="R14" s="103"/>
      <c r="S14" s="21"/>
      <c r="T14" s="46"/>
      <c r="U14" s="35"/>
      <c r="V14" s="54" t="s">
        <v>78</v>
      </c>
      <c r="W14" s="36"/>
      <c r="X14" s="37"/>
      <c r="Y14" s="59"/>
      <c r="Z14" s="46"/>
      <c r="AA14" s="35"/>
      <c r="AB14" s="15" t="s">
        <v>45</v>
      </c>
      <c r="AC14" s="74">
        <v>0.6</v>
      </c>
      <c r="AD14" s="37"/>
      <c r="AE14" s="6"/>
    </row>
    <row r="15" spans="2:31" ht="15" customHeight="1" thickBot="1" thickTop="1">
      <c r="B15" s="18"/>
      <c r="C15" s="99" t="s">
        <v>40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2">
        <v>5</v>
      </c>
      <c r="R15" s="103"/>
      <c r="S15" s="21"/>
      <c r="T15" s="46"/>
      <c r="U15" s="35"/>
      <c r="V15" s="35"/>
      <c r="W15" s="36"/>
      <c r="X15" s="37"/>
      <c r="Y15" s="59"/>
      <c r="Z15" s="46"/>
      <c r="AA15" s="35"/>
      <c r="AB15" s="15" t="s">
        <v>66</v>
      </c>
      <c r="AC15" s="74">
        <v>0.3</v>
      </c>
      <c r="AD15" s="37"/>
      <c r="AE15" s="6"/>
    </row>
    <row r="16" spans="2:31" ht="15" customHeight="1" thickBot="1" thickTop="1">
      <c r="B16" s="18"/>
      <c r="C16" s="99" t="s">
        <v>41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97">
        <f>SUM(Q13:Q15)</f>
        <v>11.653026768853156</v>
      </c>
      <c r="R16" s="98"/>
      <c r="S16" s="21"/>
      <c r="T16" s="46"/>
      <c r="U16" s="35"/>
      <c r="V16" s="35"/>
      <c r="W16" s="36"/>
      <c r="X16" s="37"/>
      <c r="Y16" s="59"/>
      <c r="Z16" s="46"/>
      <c r="AA16" s="35"/>
      <c r="AB16" s="15" t="s">
        <v>63</v>
      </c>
      <c r="AC16" s="74">
        <v>0.3</v>
      </c>
      <c r="AD16" s="37"/>
      <c r="AE16" s="6"/>
    </row>
    <row r="17" spans="2:31" ht="15" customHeight="1" thickBot="1" thickTop="1">
      <c r="B17" s="18"/>
      <c r="C17" s="121" t="s">
        <v>42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3"/>
      <c r="Q17" s="124">
        <f>Q16*1.2</f>
        <v>13.983632122623787</v>
      </c>
      <c r="R17" s="125"/>
      <c r="S17" s="21"/>
      <c r="T17" s="46"/>
      <c r="U17" s="35"/>
      <c r="V17" s="35"/>
      <c r="W17" s="6"/>
      <c r="X17" s="37"/>
      <c r="Y17" s="59"/>
      <c r="Z17" s="46"/>
      <c r="AA17" s="35"/>
      <c r="AB17" s="15" t="s">
        <v>68</v>
      </c>
      <c r="AC17" s="74">
        <v>0.5</v>
      </c>
      <c r="AD17" s="37"/>
      <c r="AE17" s="6"/>
    </row>
    <row r="18" spans="2:31" ht="15" customHeight="1" thickBot="1" thickTop="1">
      <c r="B18" s="18"/>
      <c r="C18" s="118" t="s">
        <v>77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21"/>
      <c r="T18" s="46"/>
      <c r="U18" s="35"/>
      <c r="V18" s="35"/>
      <c r="W18" s="53" t="s">
        <v>8</v>
      </c>
      <c r="X18" s="37"/>
      <c r="Y18" s="59"/>
      <c r="Z18" s="46"/>
      <c r="AA18" s="35"/>
      <c r="AB18" s="15" t="s">
        <v>67</v>
      </c>
      <c r="AC18" s="74">
        <v>0.5</v>
      </c>
      <c r="AD18" s="37"/>
      <c r="AE18" s="6"/>
    </row>
    <row r="19" spans="2:31" ht="15" customHeight="1" thickTop="1">
      <c r="B19" s="18"/>
      <c r="C19" s="5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  <c r="R19" s="6"/>
      <c r="S19" s="21"/>
      <c r="T19" s="46"/>
      <c r="U19" s="35"/>
      <c r="V19" s="35"/>
      <c r="W19" s="36"/>
      <c r="X19" s="37"/>
      <c r="Y19" s="59"/>
      <c r="Z19" s="46"/>
      <c r="AA19" s="35"/>
      <c r="AB19" s="15" t="s">
        <v>46</v>
      </c>
      <c r="AC19" s="74">
        <v>0.24</v>
      </c>
      <c r="AD19" s="37"/>
      <c r="AE19" s="6"/>
    </row>
    <row r="20" spans="2:31" ht="15" customHeight="1">
      <c r="B20" s="18"/>
      <c r="C20" s="67" t="s">
        <v>6</v>
      </c>
      <c r="D20" s="68">
        <v>4.5</v>
      </c>
      <c r="E20" s="133" t="s">
        <v>7</v>
      </c>
      <c r="F20" s="134"/>
      <c r="G20" s="134"/>
      <c r="H20" s="134"/>
      <c r="I20" s="134"/>
      <c r="J20" s="135"/>
      <c r="L20" s="71" t="s">
        <v>0</v>
      </c>
      <c r="M20" s="71">
        <f>2*D22*D20*D21</f>
        <v>0.9</v>
      </c>
      <c r="N20" s="136" t="s">
        <v>15</v>
      </c>
      <c r="O20" s="137"/>
      <c r="P20" s="6"/>
      <c r="Q20" s="6"/>
      <c r="R20" s="6"/>
      <c r="S20" s="21"/>
      <c r="T20" s="46"/>
      <c r="U20" s="35"/>
      <c r="V20" s="35"/>
      <c r="W20" s="36"/>
      <c r="X20" s="37"/>
      <c r="Y20" s="59"/>
      <c r="Z20" s="46"/>
      <c r="AA20" s="35"/>
      <c r="AB20" s="15" t="s">
        <v>65</v>
      </c>
      <c r="AC20" s="74">
        <v>0.35</v>
      </c>
      <c r="AD20" s="37"/>
      <c r="AE20" s="6"/>
    </row>
    <row r="21" spans="2:31" ht="15" customHeight="1">
      <c r="B21" s="18"/>
      <c r="C21" s="67" t="s">
        <v>9</v>
      </c>
      <c r="D21" s="68">
        <v>0.1</v>
      </c>
      <c r="E21" s="130" t="s">
        <v>10</v>
      </c>
      <c r="F21" s="131"/>
      <c r="G21" s="131"/>
      <c r="H21" s="131"/>
      <c r="I21" s="131"/>
      <c r="J21" s="132"/>
      <c r="L21" s="71" t="s">
        <v>0</v>
      </c>
      <c r="M21" s="73">
        <f>M20*3600</f>
        <v>3240</v>
      </c>
      <c r="N21" s="136" t="s">
        <v>71</v>
      </c>
      <c r="O21" s="137"/>
      <c r="P21" s="6"/>
      <c r="Q21" s="6"/>
      <c r="R21" s="6"/>
      <c r="S21" s="116" t="s">
        <v>69</v>
      </c>
      <c r="T21" s="46"/>
      <c r="U21" s="35"/>
      <c r="V21" s="35"/>
      <c r="W21" s="117" t="s">
        <v>14</v>
      </c>
      <c r="X21" s="117"/>
      <c r="Y21" s="59"/>
      <c r="Z21" s="46"/>
      <c r="AA21" s="35"/>
      <c r="AB21" s="15" t="s">
        <v>73</v>
      </c>
      <c r="AC21" s="74">
        <v>0.15</v>
      </c>
      <c r="AD21" s="37"/>
      <c r="AE21" s="6"/>
    </row>
    <row r="22" spans="2:31" ht="15" customHeight="1">
      <c r="B22" s="18"/>
      <c r="C22" s="67" t="s">
        <v>11</v>
      </c>
      <c r="D22" s="68">
        <v>1</v>
      </c>
      <c r="E22" s="71" t="s">
        <v>12</v>
      </c>
      <c r="F22" s="69"/>
      <c r="G22" s="70"/>
      <c r="H22" s="70"/>
      <c r="I22" s="70"/>
      <c r="J22" s="69"/>
      <c r="L22" s="69" t="s">
        <v>47</v>
      </c>
      <c r="M22" s="72"/>
      <c r="N22" s="95">
        <v>3000</v>
      </c>
      <c r="O22" s="96" t="s">
        <v>43</v>
      </c>
      <c r="P22" s="6"/>
      <c r="Q22" s="6"/>
      <c r="R22" s="6"/>
      <c r="S22" s="116"/>
      <c r="T22" s="46"/>
      <c r="U22" s="35"/>
      <c r="V22" s="35"/>
      <c r="W22" s="36"/>
      <c r="X22" s="37"/>
      <c r="Y22" s="59"/>
      <c r="Z22" s="46"/>
      <c r="AA22" s="35"/>
      <c r="AB22" s="15" t="s">
        <v>72</v>
      </c>
      <c r="AC22" s="74">
        <v>0.19</v>
      </c>
      <c r="AD22" s="37"/>
      <c r="AE22" s="6"/>
    </row>
    <row r="23" spans="2:31" ht="15" customHeight="1">
      <c r="B23" s="18"/>
      <c r="C23" s="6"/>
      <c r="D23" s="13"/>
      <c r="E23" s="14"/>
      <c r="F23" s="14"/>
      <c r="G23" s="2"/>
      <c r="H23" s="14"/>
      <c r="I23" s="14"/>
      <c r="J23" s="14"/>
      <c r="K23" s="14"/>
      <c r="L23" s="14"/>
      <c r="M23" s="14"/>
      <c r="N23" s="14"/>
      <c r="O23" s="14"/>
      <c r="P23" s="14"/>
      <c r="Q23" s="6"/>
      <c r="R23" s="6"/>
      <c r="S23" s="21"/>
      <c r="T23" s="46"/>
      <c r="U23" s="35"/>
      <c r="V23" s="35"/>
      <c r="W23" s="36"/>
      <c r="X23" s="37"/>
      <c r="Y23" s="59"/>
      <c r="Z23" s="46"/>
      <c r="AA23" s="35"/>
      <c r="AB23" s="15" t="s">
        <v>51</v>
      </c>
      <c r="AC23" s="76">
        <v>0</v>
      </c>
      <c r="AD23" s="37"/>
      <c r="AE23" s="6"/>
    </row>
    <row r="24" spans="2:31" ht="15" customHeight="1">
      <c r="B24" s="18"/>
      <c r="C24" s="104" t="s">
        <v>57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6"/>
      <c r="S24" s="21"/>
      <c r="T24" s="46"/>
      <c r="U24" s="35"/>
      <c r="V24" s="35"/>
      <c r="W24" s="36"/>
      <c r="X24" s="37"/>
      <c r="Y24" s="59"/>
      <c r="Z24" s="46"/>
      <c r="AA24" s="35"/>
      <c r="AC24" s="36"/>
      <c r="AD24" s="37"/>
      <c r="AE24" s="6"/>
    </row>
    <row r="25" spans="2:31" ht="15" customHeight="1">
      <c r="B25" s="18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21"/>
      <c r="T25" s="46"/>
      <c r="U25" s="35"/>
      <c r="V25" s="35"/>
      <c r="W25" s="36"/>
      <c r="X25" s="37"/>
      <c r="Y25" s="59"/>
      <c r="Z25" s="46"/>
      <c r="AA25" s="35"/>
      <c r="AC25" s="36"/>
      <c r="AD25" s="37"/>
      <c r="AE25" s="6"/>
    </row>
    <row r="26" spans="2:31" ht="15" customHeight="1">
      <c r="B26" s="18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21"/>
      <c r="T26" s="46"/>
      <c r="U26" s="35"/>
      <c r="V26" s="35"/>
      <c r="W26" s="36"/>
      <c r="X26" s="37"/>
      <c r="Y26" s="59"/>
      <c r="Z26" s="46"/>
      <c r="AA26" s="35"/>
      <c r="AC26" s="36"/>
      <c r="AD26" s="37"/>
      <c r="AE26" s="6"/>
    </row>
    <row r="27" spans="2:31" ht="9.75" customHeight="1" thickBot="1">
      <c r="B27" s="6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61"/>
      <c r="T27" s="62"/>
      <c r="U27" s="63"/>
      <c r="V27" s="63"/>
      <c r="W27" s="64"/>
      <c r="X27" s="65"/>
      <c r="Y27" s="66"/>
      <c r="Z27" s="46"/>
      <c r="AA27" s="35"/>
      <c r="AC27" s="36"/>
      <c r="AD27" s="37"/>
      <c r="AE27" s="6"/>
    </row>
    <row r="28" spans="2:31" ht="15" customHeight="1">
      <c r="B28" s="2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1"/>
      <c r="T28" s="46"/>
      <c r="U28" s="35"/>
      <c r="V28" s="35"/>
      <c r="W28" s="36"/>
      <c r="X28" s="37"/>
      <c r="Y28" s="37"/>
      <c r="Z28" s="46"/>
      <c r="AA28" s="35"/>
      <c r="AC28" s="36"/>
      <c r="AD28" s="37"/>
      <c r="AE28" s="21"/>
    </row>
    <row r="29" spans="2:31" ht="15" customHeight="1">
      <c r="B29" s="5"/>
      <c r="C29" s="6"/>
      <c r="D29" s="6"/>
      <c r="E29" s="7"/>
      <c r="F29" s="13"/>
      <c r="G29" s="14"/>
      <c r="H29" s="14"/>
      <c r="I29" s="2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6"/>
      <c r="U29" s="35"/>
      <c r="V29" s="35"/>
      <c r="W29" s="36"/>
      <c r="X29" s="37"/>
      <c r="Y29" s="37"/>
      <c r="Z29" s="46"/>
      <c r="AA29" s="35"/>
      <c r="AC29" s="36"/>
      <c r="AD29" s="37"/>
      <c r="AE29" s="6"/>
    </row>
    <row r="30" spans="2:31" ht="1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6"/>
      <c r="U30" s="35"/>
      <c r="V30" s="35"/>
      <c r="W30" s="36"/>
      <c r="X30" s="37"/>
      <c r="Y30" s="37"/>
      <c r="Z30" s="46"/>
      <c r="AA30" s="35"/>
      <c r="AC30" s="36"/>
      <c r="AD30" s="37"/>
      <c r="AE30" s="6"/>
    </row>
    <row r="31" spans="2:31" ht="1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6"/>
      <c r="U31" s="35"/>
      <c r="V31" s="35"/>
      <c r="W31" s="36"/>
      <c r="X31" s="37"/>
      <c r="Y31" s="37"/>
      <c r="Z31" s="46"/>
      <c r="AA31" s="35"/>
      <c r="AC31" s="36"/>
      <c r="AD31" s="37"/>
      <c r="AE31" s="6"/>
    </row>
    <row r="32" spans="2:31" ht="1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6"/>
      <c r="U32" s="35"/>
      <c r="V32" s="35"/>
      <c r="W32" s="36"/>
      <c r="X32" s="37"/>
      <c r="Y32" s="37"/>
      <c r="Z32" s="46"/>
      <c r="AA32" s="35"/>
      <c r="AC32" s="36"/>
      <c r="AD32" s="37"/>
      <c r="AE32" s="6"/>
    </row>
    <row r="33" spans="2:31" ht="9.7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C33" s="6"/>
      <c r="AD33" s="6"/>
      <c r="AE33" s="6"/>
    </row>
    <row r="34" spans="2:19" ht="1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Q34" s="6"/>
      <c r="R34" s="6"/>
      <c r="S34" s="6"/>
    </row>
    <row r="35" spans="2:19" ht="15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Q35" s="6"/>
      <c r="R35" s="6"/>
      <c r="S35" s="6"/>
    </row>
    <row r="36" spans="2:19" ht="12.75"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S36" s="6"/>
    </row>
    <row r="37" spans="2:19" ht="12.75">
      <c r="B37" s="5"/>
      <c r="C37" s="2"/>
      <c r="D37" s="2"/>
      <c r="E37" s="2"/>
      <c r="F37" s="3"/>
      <c r="H37" s="5"/>
      <c r="I37" s="5"/>
      <c r="J37" s="5"/>
      <c r="K37" s="6"/>
      <c r="L37" s="6"/>
      <c r="M37" s="6"/>
      <c r="N37" s="2"/>
      <c r="O37" s="2"/>
      <c r="S37" s="6"/>
    </row>
    <row r="38" spans="2:19" s="8" customFormat="1" ht="15" customHeight="1">
      <c r="B38" s="11"/>
      <c r="F38" s="3"/>
      <c r="G38" s="5"/>
      <c r="H38" s="5"/>
      <c r="I38" s="5"/>
      <c r="J38" s="5"/>
      <c r="K38" s="6"/>
      <c r="L38" s="6"/>
      <c r="M38" s="6"/>
      <c r="S38" s="22"/>
    </row>
    <row r="39" spans="2:19" ht="15" customHeight="1">
      <c r="B39" s="12"/>
      <c r="C39" s="2"/>
      <c r="D39" s="2"/>
      <c r="E39" s="2"/>
      <c r="N39" s="2"/>
      <c r="O39" s="2"/>
      <c r="S39" s="23"/>
    </row>
    <row r="40" spans="2:19" ht="15" customHeight="1">
      <c r="B40" s="5"/>
      <c r="C40" s="2"/>
      <c r="D40" s="2"/>
      <c r="E40" s="2"/>
      <c r="N40" s="2"/>
      <c r="O40" s="2"/>
      <c r="S40" s="24"/>
    </row>
    <row r="41" spans="2:19" ht="15" customHeight="1">
      <c r="B41" s="5"/>
      <c r="C41" s="5"/>
      <c r="D41" s="5"/>
      <c r="E41" s="5"/>
      <c r="O41" s="5"/>
      <c r="P41" s="6"/>
      <c r="Q41" s="6"/>
      <c r="R41" s="6"/>
      <c r="S41" s="6"/>
    </row>
    <row r="42" spans="2:19" ht="15" customHeight="1">
      <c r="B42" s="5"/>
      <c r="C42" s="5"/>
      <c r="D42" s="5"/>
      <c r="E42" s="5"/>
      <c r="K42" s="2"/>
      <c r="L42" s="2"/>
      <c r="M42" s="2"/>
      <c r="N42" s="5"/>
      <c r="O42" s="5"/>
      <c r="P42" s="6"/>
      <c r="Q42" s="6"/>
      <c r="R42" s="6"/>
      <c r="S42" s="6"/>
    </row>
    <row r="43" spans="2:19" ht="15" customHeight="1">
      <c r="B43" s="5"/>
      <c r="C43" s="9"/>
      <c r="D43" s="7"/>
      <c r="E43" s="5"/>
      <c r="F43" s="3"/>
      <c r="J43" s="5"/>
      <c r="K43" s="6"/>
      <c r="L43" s="6"/>
      <c r="M43" s="6"/>
      <c r="N43" s="5"/>
      <c r="O43" s="5"/>
      <c r="P43" s="6"/>
      <c r="Q43" s="6"/>
      <c r="R43" s="6"/>
      <c r="S43" s="6"/>
    </row>
    <row r="44" spans="2:19" ht="15" customHeight="1">
      <c r="B44" s="5"/>
      <c r="C44" s="9"/>
      <c r="D44" s="7"/>
      <c r="E44" s="5"/>
      <c r="F44" s="3"/>
      <c r="J44" s="7"/>
      <c r="K44" s="3"/>
      <c r="L44" s="6"/>
      <c r="M44" s="6"/>
      <c r="N44" s="5"/>
      <c r="O44" s="5"/>
      <c r="P44" s="6"/>
      <c r="Q44" s="6"/>
      <c r="R44" s="6"/>
      <c r="S44" s="6"/>
    </row>
    <row r="45" spans="2:19" ht="15" customHeight="1">
      <c r="B45" s="6"/>
      <c r="C45" s="6"/>
      <c r="D45" s="6"/>
      <c r="E45" s="6"/>
      <c r="K45" s="3"/>
      <c r="L45" s="5"/>
      <c r="M45" s="6"/>
      <c r="N45" s="5"/>
      <c r="O45" s="5"/>
      <c r="P45" s="6"/>
      <c r="Q45" s="6"/>
      <c r="R45" s="6"/>
      <c r="S45" s="6"/>
    </row>
    <row r="46" spans="10:19" ht="12.75">
      <c r="J46" s="10"/>
      <c r="K46" s="3"/>
      <c r="L46" s="5"/>
      <c r="M46" s="6"/>
      <c r="S46" s="6"/>
    </row>
    <row r="54" ht="15">
      <c r="AI54" s="1"/>
    </row>
    <row r="55" ht="15">
      <c r="AI55" s="1"/>
    </row>
    <row r="73" spans="33:34" ht="12.75">
      <c r="AG73" s="16"/>
      <c r="AH73" s="16"/>
    </row>
    <row r="74" spans="33:34" ht="12.75">
      <c r="AG74" s="16"/>
      <c r="AH74" s="16"/>
    </row>
    <row r="75" spans="33:34" ht="12.75">
      <c r="AG75" s="16"/>
      <c r="AH75" s="16"/>
    </row>
  </sheetData>
  <sheetProtection/>
  <mergeCells count="39">
    <mergeCell ref="V2:Y2"/>
    <mergeCell ref="V3:Y3"/>
    <mergeCell ref="R2:U2"/>
    <mergeCell ref="R3:U3"/>
    <mergeCell ref="K2:Q2"/>
    <mergeCell ref="C6:L6"/>
    <mergeCell ref="M6:O6"/>
    <mergeCell ref="P6:R6"/>
    <mergeCell ref="C5:X5"/>
    <mergeCell ref="J7:K7"/>
    <mergeCell ref="K3:Q3"/>
    <mergeCell ref="B2:C3"/>
    <mergeCell ref="D2:J2"/>
    <mergeCell ref="D3:J3"/>
    <mergeCell ref="Q16:R16"/>
    <mergeCell ref="J8:K8"/>
    <mergeCell ref="C16:P16"/>
    <mergeCell ref="C11:R11"/>
    <mergeCell ref="C13:P13"/>
    <mergeCell ref="C17:P17"/>
    <mergeCell ref="Q17:R17"/>
    <mergeCell ref="T9:T12"/>
    <mergeCell ref="Z9:Z12"/>
    <mergeCell ref="J10:K10"/>
    <mergeCell ref="E21:J21"/>
    <mergeCell ref="E20:J20"/>
    <mergeCell ref="N20:O20"/>
    <mergeCell ref="N21:O21"/>
    <mergeCell ref="J9:K9"/>
    <mergeCell ref="Q13:R13"/>
    <mergeCell ref="C14:P14"/>
    <mergeCell ref="Q14:R14"/>
    <mergeCell ref="C15:P15"/>
    <mergeCell ref="C24:R26"/>
    <mergeCell ref="T6:X6"/>
    <mergeCell ref="S21:S22"/>
    <mergeCell ref="W21:X21"/>
    <mergeCell ref="C18:R18"/>
    <mergeCell ref="Q15:R15"/>
  </mergeCells>
  <dataValidations count="1">
    <dataValidation type="list" allowBlank="1" showInputMessage="1" showErrorMessage="1" sqref="V15:V32 V9:V13">
      <formula1>$AB$7:$AB$23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legacyDrawing r:id="rId2"/>
  <oleObjects>
    <oleObject progId="AutoCAD.Drawing.17" shapeId="4078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sermet özaydın</cp:lastModifiedBy>
  <dcterms:created xsi:type="dcterms:W3CDTF">2011-10-25T05:59:10Z</dcterms:created>
  <dcterms:modified xsi:type="dcterms:W3CDTF">2016-04-11T11:32:26Z</dcterms:modified>
  <cp:category/>
  <cp:version/>
  <cp:contentType/>
  <cp:contentStatus/>
</cp:coreProperties>
</file>