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520" windowHeight="5250" activeTab="0"/>
  </bookViews>
  <sheets>
    <sheet name="DT-1 RES   RES ENERJİ " sheetId="1" r:id="rId1"/>
    <sheet name="BUDERUS SKN 4.,0 " sheetId="2" r:id="rId2"/>
  </sheets>
  <definedNames>
    <definedName name="_xlnm.Print_Area" localSheetId="1">'BUDERUS SKN 4.,0 '!$A$2:$N$30</definedName>
    <definedName name="_xlnm.Print_Area" localSheetId="0">'DT-1 RES   RES ENERJİ '!$A$2:$N$31</definedName>
  </definedNames>
  <calcPr fullCalcOnLoad="1"/>
</workbook>
</file>

<file path=xl/sharedStrings.xml><?xml version="1.0" encoding="utf-8"?>
<sst xmlns="http://schemas.openxmlformats.org/spreadsheetml/2006/main" count="196" uniqueCount="111">
  <si>
    <t>KULLANICI SAYISI</t>
  </si>
  <si>
    <t>BİRİM SU TÜKETİMİ</t>
  </si>
  <si>
    <t>LT.</t>
  </si>
  <si>
    <t>SU SICAKLIĞI</t>
  </si>
  <si>
    <t>C</t>
  </si>
  <si>
    <t>AYLAR</t>
  </si>
  <si>
    <t>GÜNLÜK SU</t>
  </si>
  <si>
    <t>GEREKLİ</t>
  </si>
  <si>
    <t>ALINAN</t>
  </si>
  <si>
    <t>SU HACMİ</t>
  </si>
  <si>
    <t>SAĞLANAN</t>
  </si>
  <si>
    <t>TÜKETİMİ</t>
  </si>
  <si>
    <t>ŞEBEKE</t>
  </si>
  <si>
    <t>KULLANIM</t>
  </si>
  <si>
    <t>ENERJİ</t>
  </si>
  <si>
    <t xml:space="preserve"> </t>
  </si>
  <si>
    <t xml:space="preserve"> ENERJİ</t>
  </si>
  <si>
    <t>SU ÜRETİMİ</t>
  </si>
  <si>
    <t>ORANI</t>
  </si>
  <si>
    <t>Kcal/gün</t>
  </si>
  <si>
    <t>Kcal/m2</t>
  </si>
  <si>
    <t>M2</t>
  </si>
  <si>
    <t>%</t>
  </si>
  <si>
    <t>Kcal/kollektör</t>
  </si>
  <si>
    <t>Lt/kollektör</t>
  </si>
  <si>
    <t>Ad.</t>
  </si>
  <si>
    <t>Lt/gün</t>
  </si>
  <si>
    <t>OCAK</t>
  </si>
  <si>
    <t>ŞUBAT</t>
  </si>
  <si>
    <t>MART</t>
  </si>
  <si>
    <t>NISAN</t>
  </si>
  <si>
    <t>MAYİS</t>
  </si>
  <si>
    <t>HAZIRAN</t>
  </si>
  <si>
    <t>TEMMUZ</t>
  </si>
  <si>
    <t>AĞUSTOS</t>
  </si>
  <si>
    <t>EYLÜL</t>
  </si>
  <si>
    <t>EKIM</t>
  </si>
  <si>
    <t>KASİM</t>
  </si>
  <si>
    <t>ARALİK</t>
  </si>
  <si>
    <t>***</t>
  </si>
  <si>
    <t>VERİM</t>
  </si>
  <si>
    <t>LT</t>
  </si>
  <si>
    <t>KİŞİ</t>
  </si>
  <si>
    <t>SOLAR</t>
  </si>
  <si>
    <t xml:space="preserve"> KOLL.</t>
  </si>
  <si>
    <t>ADEDİ</t>
  </si>
  <si>
    <t>KOLL.</t>
  </si>
  <si>
    <t>YÜZEYİ</t>
  </si>
  <si>
    <t>GÜNLÜK SIC.</t>
  </si>
  <si>
    <t>KARŞIL.</t>
  </si>
  <si>
    <t>BOYUT ISI LTD</t>
  </si>
  <si>
    <t>BOYUT ISI LTD ŞTİ</t>
  </si>
  <si>
    <t>KARŞILAMA ORANLARI METEOROLİJİDEN ALINMIŞ  GÜNLÜK GÜNEŞ RADRASYON MİKTARI VE ŞEBEKE SU SICAKLIKLARI</t>
  </si>
  <si>
    <t>BAZ ALINARAK HESAPLANMIŞTIR.KOLLEKTÖRLER GÜNEY CEPHEDE 36 C EĞİMDE KABUL EDİLMİŞTİR</t>
  </si>
  <si>
    <t>RES DT-1</t>
  </si>
  <si>
    <t>TEKNİK DATA</t>
  </si>
  <si>
    <t>TOPLAM ALAN</t>
  </si>
  <si>
    <t>ABSORBE YÜZEYİ</t>
  </si>
  <si>
    <t>AĞIRLIK</t>
  </si>
  <si>
    <t>ÇERÇEVE</t>
  </si>
  <si>
    <t>YÜZEY</t>
  </si>
  <si>
    <t>ARKA YÜZEY</t>
  </si>
  <si>
    <t>ABSORBE ORANI</t>
  </si>
  <si>
    <t>EMİSYON</t>
  </si>
  <si>
    <t>MANİFOLD</t>
  </si>
  <si>
    <t>OLUK</t>
  </si>
  <si>
    <t>BAĞLANTI</t>
  </si>
  <si>
    <t>CAM</t>
  </si>
  <si>
    <t>GEÇİRGENLİK</t>
  </si>
  <si>
    <t>İZOLASYON</t>
  </si>
  <si>
    <t>MAX DURAĞANLIK SICAKLIĞI</t>
  </si>
  <si>
    <t xml:space="preserve">  MAX ÇALIŞMA BASINCI</t>
  </si>
  <si>
    <t xml:space="preserve">  UYGUN ÇALIŞM AÇIKLARI</t>
  </si>
  <si>
    <t>32 KG</t>
  </si>
  <si>
    <t>AL-ÇERÇEVE</t>
  </si>
  <si>
    <t>AL-DOĞAL</t>
  </si>
  <si>
    <t>AL-PANEL</t>
  </si>
  <si>
    <t>22 MM</t>
  </si>
  <si>
    <t>8 MM</t>
  </si>
  <si>
    <t>AÇIK (KOMPRESYON JOINT)</t>
  </si>
  <si>
    <t>3,2MM TEMPERLİ SOLAR</t>
  </si>
  <si>
    <t>30 MM MİNERAL YÜN PLAKA</t>
  </si>
  <si>
    <t>234 C (TEST DEĞERİ)</t>
  </si>
  <si>
    <t>10 BAR</t>
  </si>
  <si>
    <t>15 "- 75 "</t>
  </si>
  <si>
    <t>U X G X Y</t>
  </si>
  <si>
    <t>2000 X 1170 X 73</t>
  </si>
  <si>
    <t>95+2 %</t>
  </si>
  <si>
    <t>55 MM CAM YÜNÜ</t>
  </si>
  <si>
    <t>0,6MM AL-ZN KAPLI ÇELİK SAC</t>
  </si>
  <si>
    <t xml:space="preserve">3,2MM DÜŞÜK DEMİR ORANLI HAFİF,ÖZEL DOKULU DÖKME CAM </t>
  </si>
  <si>
    <t>GÖVDE</t>
  </si>
  <si>
    <t>GFK HAFİF DAYANIKLI CAM ELYAF KATKILI MLZ</t>
  </si>
  <si>
    <t>ABSORBER SU HACMİ</t>
  </si>
  <si>
    <t>1,43 LT</t>
  </si>
  <si>
    <t>ANMA DEBİSİ</t>
  </si>
  <si>
    <t>50 L/H</t>
  </si>
  <si>
    <t>EN YÜKSEK ÇALIŞMA SICAKLIĞI</t>
  </si>
  <si>
    <t>120 C</t>
  </si>
  <si>
    <t xml:space="preserve">188 C </t>
  </si>
  <si>
    <t>DURAĞANLIK SICAKLIĞI</t>
  </si>
  <si>
    <t>6 BAR</t>
  </si>
  <si>
    <t>12+2 %</t>
  </si>
  <si>
    <t>SKN 4,0 BUDERUS DİKEY KOLLEKTÖR</t>
  </si>
  <si>
    <t>2017 X 1175 X 87</t>
  </si>
  <si>
    <t>SİSTEM</t>
  </si>
  <si>
    <t xml:space="preserve"> İHTİYACIN NİSAN VE EKİM AYLARI ARASINDA %100 VE ÜZERİNDE KARŞILANACAĞI KABUL EDİLMİŞTİR.</t>
  </si>
  <si>
    <t>İSTANBUL</t>
  </si>
  <si>
    <t>DEĞİŞTİRİLEBİLİR</t>
  </si>
  <si>
    <t>TABLO1 SEÇİM</t>
  </si>
  <si>
    <t>TABLO2 SEÇİM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</si>
</sst>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_-* #,##0.0\ _T_L_-;\-* #,##0.0\ _T_L_-;_-* &quot;-&quot;\ _T_L_-;_-@_-"/>
    <numFmt numFmtId="189" formatCode="_-* #,##0.00\ _T_L_-;\-* #,##0.00\ _T_L_-;_-* &quot;-&quot;\ _T_L_-;_-@_-"/>
    <numFmt numFmtId="190" formatCode="_-* #,##0.000\ _T_L_-;\-* #,##0.000\ _T_L_-;_-* &quot;-&quot;\ _T_L_-;_-@_-"/>
    <numFmt numFmtId="191" formatCode="0.00000000"/>
    <numFmt numFmtId="192" formatCode="0.0%"/>
  </numFmts>
  <fonts count="6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color indexed="8"/>
      <name val="Arial Tur"/>
      <family val="2"/>
    </font>
    <font>
      <b/>
      <sz val="10"/>
      <color indexed="8"/>
      <name val="Arial Tur"/>
      <family val="2"/>
    </font>
    <font>
      <sz val="8"/>
      <color indexed="8"/>
      <name val="Arial Tur"/>
      <family val="2"/>
    </font>
    <font>
      <sz val="10"/>
      <color indexed="8"/>
      <name val="Arial Tur"/>
      <family val="2"/>
    </font>
    <font>
      <b/>
      <sz val="10"/>
      <name val="Arial Tur"/>
      <family val="2"/>
    </font>
    <font>
      <sz val="10"/>
      <name val="Arial Tur"/>
      <family val="2"/>
    </font>
    <font>
      <sz val="6"/>
      <name val="Arial Tur"/>
      <family val="2"/>
    </font>
    <font>
      <b/>
      <sz val="9"/>
      <color indexed="8"/>
      <name val="Arial Tur"/>
      <family val="2"/>
    </font>
    <font>
      <b/>
      <sz val="11"/>
      <color indexed="8"/>
      <name val="Arial Tur"/>
      <family val="2"/>
    </font>
    <font>
      <b/>
      <sz val="8"/>
      <color indexed="8"/>
      <name val="Arial Tur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1" fontId="12" fillId="0" borderId="0" xfId="0" applyNumberFormat="1" applyFont="1" applyAlignment="1">
      <alignment horizontal="fill" vertical="center"/>
    </xf>
    <xf numFmtId="0" fontId="13" fillId="0" borderId="0" xfId="0" applyFont="1" applyAlignment="1">
      <alignment vertical="center"/>
    </xf>
    <xf numFmtId="3" fontId="10" fillId="33" borderId="12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1" fontId="10" fillId="33" borderId="13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Continuous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Continuous" vertical="center"/>
    </xf>
    <xf numFmtId="0" fontId="18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17" fillId="33" borderId="10" xfId="0" applyFont="1" applyFill="1" applyBorder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centerContinuous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Continuous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Continuous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Continuous" vertical="center"/>
    </xf>
    <xf numFmtId="0" fontId="17" fillId="33" borderId="16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3" fontId="21" fillId="33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3" fontId="18" fillId="33" borderId="10" xfId="0" applyNumberFormat="1" applyFont="1" applyFill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 vertical="center"/>
    </xf>
    <xf numFmtId="3" fontId="18" fillId="33" borderId="12" xfId="0" applyNumberFormat="1" applyFont="1" applyFill="1" applyBorder="1" applyAlignment="1">
      <alignment horizontal="center" vertical="center"/>
    </xf>
    <xf numFmtId="1" fontId="18" fillId="33" borderId="13" xfId="0" applyNumberFormat="1" applyFont="1" applyFill="1" applyBorder="1" applyAlignment="1">
      <alignment horizontal="center" vertical="center"/>
    </xf>
    <xf numFmtId="1" fontId="18" fillId="33" borderId="18" xfId="0" applyNumberFormat="1" applyFont="1" applyFill="1" applyBorder="1" applyAlignment="1">
      <alignment horizontal="center" vertical="center"/>
    </xf>
    <xf numFmtId="3" fontId="17" fillId="33" borderId="0" xfId="0" applyNumberFormat="1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1" fillId="33" borderId="0" xfId="0" applyFont="1" applyFill="1" applyAlignment="1">
      <alignment horizontal="left" vertical="center"/>
    </xf>
    <xf numFmtId="3" fontId="22" fillId="33" borderId="0" xfId="0" applyNumberFormat="1" applyFont="1" applyFill="1" applyAlignment="1">
      <alignment vertical="center"/>
    </xf>
    <xf numFmtId="0" fontId="17" fillId="34" borderId="12" xfId="0" applyFont="1" applyFill="1" applyBorder="1" applyAlignment="1">
      <alignment vertical="center"/>
    </xf>
    <xf numFmtId="0" fontId="17" fillId="34" borderId="19" xfId="0" applyFont="1" applyFill="1" applyBorder="1" applyAlignment="1">
      <alignment vertical="center"/>
    </xf>
    <xf numFmtId="0" fontId="17" fillId="34" borderId="20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5" fillId="33" borderId="23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Continuous" vertical="center"/>
    </xf>
    <xf numFmtId="0" fontId="14" fillId="33" borderId="0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7" fillId="33" borderId="24" xfId="0" applyFont="1" applyFill="1" applyBorder="1" applyAlignment="1">
      <alignment vertical="center"/>
    </xf>
    <xf numFmtId="0" fontId="16" fillId="33" borderId="23" xfId="0" applyFont="1" applyFill="1" applyBorder="1" applyAlignment="1">
      <alignment horizontal="centerContinuous" vertical="center"/>
    </xf>
    <xf numFmtId="0" fontId="16" fillId="33" borderId="24" xfId="0" applyFont="1" applyFill="1" applyBorder="1" applyAlignment="1">
      <alignment horizontal="centerContinuous" vertical="center"/>
    </xf>
    <xf numFmtId="0" fontId="7" fillId="33" borderId="24" xfId="0" applyFont="1" applyFill="1" applyBorder="1" applyAlignment="1">
      <alignment horizontal="centerContinuous" vertical="center"/>
    </xf>
    <xf numFmtId="0" fontId="14" fillId="33" borderId="25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vertical="center"/>
    </xf>
    <xf numFmtId="3" fontId="14" fillId="33" borderId="0" xfId="0" applyNumberFormat="1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7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 vertical="center"/>
    </xf>
    <xf numFmtId="0" fontId="10" fillId="33" borderId="27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vertical="center"/>
    </xf>
    <xf numFmtId="0" fontId="14" fillId="33" borderId="26" xfId="0" applyFont="1" applyFill="1" applyBorder="1" applyAlignment="1">
      <alignment vertical="center"/>
    </xf>
    <xf numFmtId="3" fontId="8" fillId="33" borderId="28" xfId="0" applyNumberFormat="1" applyFont="1" applyFill="1" applyBorder="1" applyAlignment="1">
      <alignment horizontal="center" vertical="center"/>
    </xf>
    <xf numFmtId="3" fontId="10" fillId="33" borderId="28" xfId="0" applyNumberFormat="1" applyFont="1" applyFill="1" applyBorder="1" applyAlignment="1">
      <alignment horizontal="center" vertical="center"/>
    </xf>
    <xf numFmtId="1" fontId="10" fillId="33" borderId="28" xfId="0" applyNumberFormat="1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vertical="center"/>
    </xf>
    <xf numFmtId="0" fontId="8" fillId="35" borderId="30" xfId="0" applyFont="1" applyFill="1" applyBorder="1" applyAlignment="1">
      <alignment vertical="center"/>
    </xf>
    <xf numFmtId="0" fontId="7" fillId="35" borderId="30" xfId="0" applyFont="1" applyFill="1" applyBorder="1" applyAlignment="1">
      <alignment vertical="center"/>
    </xf>
    <xf numFmtId="0" fontId="7" fillId="35" borderId="31" xfId="0" applyFont="1" applyFill="1" applyBorder="1" applyAlignment="1">
      <alignment vertical="center"/>
    </xf>
    <xf numFmtId="0" fontId="6" fillId="35" borderId="0" xfId="0" applyFont="1" applyFill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6" fillId="35" borderId="33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6" fillId="35" borderId="32" xfId="0" applyFont="1" applyFill="1" applyBorder="1" applyAlignment="1">
      <alignment vertical="center"/>
    </xf>
    <xf numFmtId="9" fontId="6" fillId="35" borderId="32" xfId="0" applyNumberFormat="1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7" fillId="35" borderId="0" xfId="0" applyFont="1" applyFill="1" applyAlignment="1">
      <alignment vertical="center"/>
    </xf>
    <xf numFmtId="0" fontId="6" fillId="36" borderId="0" xfId="0" applyFont="1" applyFill="1" applyAlignment="1">
      <alignment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/>
    </xf>
    <xf numFmtId="9" fontId="6" fillId="36" borderId="32" xfId="0" applyNumberFormat="1" applyFont="1" applyFill="1" applyBorder="1" applyAlignment="1">
      <alignment horizontal="center" vertical="center"/>
    </xf>
    <xf numFmtId="0" fontId="6" fillId="36" borderId="34" xfId="0" applyFont="1" applyFill="1" applyBorder="1" applyAlignment="1">
      <alignment horizontal="center" vertical="center"/>
    </xf>
    <xf numFmtId="0" fontId="4" fillId="36" borderId="0" xfId="0" applyFont="1" applyFill="1" applyAlignment="1">
      <alignment vertical="center"/>
    </xf>
    <xf numFmtId="0" fontId="5" fillId="36" borderId="32" xfId="0" applyFont="1" applyFill="1" applyBorder="1" applyAlignment="1">
      <alignment vertical="center"/>
    </xf>
    <xf numFmtId="0" fontId="6" fillId="36" borderId="32" xfId="0" applyFont="1" applyFill="1" applyBorder="1" applyAlignment="1">
      <alignment vertical="center"/>
    </xf>
    <xf numFmtId="0" fontId="23" fillId="35" borderId="0" xfId="0" applyFont="1" applyFill="1" applyAlignment="1">
      <alignment vertical="center"/>
    </xf>
    <xf numFmtId="0" fontId="23" fillId="36" borderId="0" xfId="0" applyFont="1" applyFill="1" applyAlignment="1">
      <alignment vertical="center"/>
    </xf>
    <xf numFmtId="0" fontId="15" fillId="33" borderId="35" xfId="0" applyFont="1" applyFill="1" applyBorder="1" applyAlignment="1">
      <alignment horizontal="left" vertical="center"/>
    </xf>
    <xf numFmtId="0" fontId="21" fillId="33" borderId="23" xfId="0" applyFont="1" applyFill="1" applyBorder="1" applyAlignment="1">
      <alignment horizontal="left" vertical="center"/>
    </xf>
    <xf numFmtId="0" fontId="14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3" fontId="10" fillId="33" borderId="30" xfId="0" applyNumberFormat="1" applyFont="1" applyFill="1" applyBorder="1" applyAlignment="1">
      <alignment horizontal="center" vertical="center"/>
    </xf>
    <xf numFmtId="1" fontId="10" fillId="33" borderId="36" xfId="0" applyNumberFormat="1" applyFont="1" applyFill="1" applyBorder="1" applyAlignment="1">
      <alignment horizontal="center" vertical="center"/>
    </xf>
    <xf numFmtId="0" fontId="17" fillId="37" borderId="0" xfId="0" applyFont="1" applyFill="1" applyAlignment="1">
      <alignment horizontal="center" vertical="center" wrapText="1"/>
    </xf>
    <xf numFmtId="0" fontId="18" fillId="37" borderId="10" xfId="0" applyFont="1" applyFill="1" applyBorder="1" applyAlignment="1" applyProtection="1">
      <alignment horizontal="center" vertical="center"/>
      <protection/>
    </xf>
    <xf numFmtId="0" fontId="18" fillId="37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10" fillId="38" borderId="28" xfId="0" applyFont="1" applyFill="1" applyBorder="1" applyAlignment="1">
      <alignment horizontal="center" vertical="center"/>
    </xf>
    <xf numFmtId="0" fontId="17" fillId="38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7" fillId="37" borderId="0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3" fontId="18" fillId="36" borderId="10" xfId="0" applyNumberFormat="1" applyFont="1" applyFill="1" applyBorder="1" applyAlignment="1">
      <alignment horizontal="center" vertical="center"/>
    </xf>
    <xf numFmtId="0" fontId="10" fillId="37" borderId="10" xfId="0" applyFont="1" applyFill="1" applyBorder="1" applyAlignment="1" applyProtection="1">
      <alignment horizontal="center" vertical="center"/>
      <protection/>
    </xf>
    <xf numFmtId="0" fontId="10" fillId="37" borderId="10" xfId="0" applyFont="1" applyFill="1" applyBorder="1" applyAlignment="1">
      <alignment horizontal="center" vertical="center"/>
    </xf>
    <xf numFmtId="0" fontId="17" fillId="36" borderId="0" xfId="0" applyFont="1" applyFill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SOLARTEK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KA</c:v>
          </c:tx>
          <c:spPr>
            <a:solidFill>
              <a:srgbClr val="969696"/>
            </a:solidFill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17155204"/>
        <c:axId val="20179109"/>
      </c:areaChart>
      <c:catAx>
        <c:axId val="171552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179109"/>
        <c:crosses val="autoZero"/>
        <c:auto val="0"/>
        <c:lblOffset val="100"/>
        <c:tickLblSkip val="1"/>
        <c:noMultiLvlLbl val="0"/>
      </c:catAx>
      <c:valAx>
        <c:axId val="2017910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1552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14</xdr:row>
      <xdr:rowOff>19050</xdr:rowOff>
    </xdr:from>
    <xdr:to>
      <xdr:col>14</xdr:col>
      <xdr:colOff>0</xdr:colOff>
      <xdr:row>28</xdr:row>
      <xdr:rowOff>9525</xdr:rowOff>
    </xdr:to>
    <xdr:graphicFrame>
      <xdr:nvGraphicFramePr>
        <xdr:cNvPr id="1" name="Grafik 1"/>
        <xdr:cNvGraphicFramePr/>
      </xdr:nvGraphicFramePr>
      <xdr:xfrm>
        <a:off x="7686675" y="2105025"/>
        <a:ext cx="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Q32"/>
  <sheetViews>
    <sheetView tabSelected="1" zoomScalePageLayoutView="0" workbookViewId="0" topLeftCell="A1">
      <selection activeCell="J11" sqref="J11"/>
    </sheetView>
  </sheetViews>
  <sheetFormatPr defaultColWidth="9.00390625" defaultRowHeight="15.75"/>
  <cols>
    <col min="1" max="2" width="8.00390625" style="1" customWidth="1"/>
    <col min="3" max="3" width="5.50390625" style="1" customWidth="1"/>
    <col min="4" max="4" width="7.25390625" style="1" customWidth="1"/>
    <col min="5" max="5" width="8.75390625" style="1" customWidth="1"/>
    <col min="6" max="7" width="5.625" style="1" customWidth="1"/>
    <col min="8" max="8" width="5.125" style="1" customWidth="1"/>
    <col min="9" max="9" width="8.75390625" style="1" customWidth="1"/>
    <col min="10" max="10" width="7.00390625" style="1" customWidth="1"/>
    <col min="11" max="11" width="5.00390625" style="1" customWidth="1"/>
    <col min="12" max="12" width="8.875" style="1" customWidth="1"/>
    <col min="13" max="13" width="8.75390625" style="1" customWidth="1"/>
    <col min="14" max="14" width="8.625" style="1" customWidth="1"/>
    <col min="15" max="15" width="9.00390625" style="1" customWidth="1"/>
    <col min="16" max="16" width="22.625" style="1" customWidth="1"/>
    <col min="17" max="17" width="20.75390625" style="1" customWidth="1"/>
    <col min="18" max="16384" width="9.00390625" style="1" customWidth="1"/>
  </cols>
  <sheetData>
    <row r="2" ht="15">
      <c r="A2" s="67" t="s">
        <v>107</v>
      </c>
    </row>
    <row r="3" spans="1:14" s="3" customFormat="1" ht="15">
      <c r="A3" s="60"/>
      <c r="B3" s="32"/>
      <c r="C3" s="33"/>
      <c r="D3" s="31"/>
      <c r="E3" s="31"/>
      <c r="F3" s="31"/>
      <c r="G3" s="34"/>
      <c r="H3" s="107" t="s">
        <v>54</v>
      </c>
      <c r="I3" s="107"/>
      <c r="J3" s="34"/>
      <c r="K3" s="34"/>
      <c r="L3" s="34"/>
      <c r="M3" s="34"/>
      <c r="N3" s="34"/>
    </row>
    <row r="4" spans="1:14" s="3" customFormat="1" ht="0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3" customFormat="1" ht="0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3" customFormat="1" ht="4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s="3" customFormat="1" ht="19.5" customHeight="1">
      <c r="A7" s="34"/>
      <c r="B7" s="35" t="s">
        <v>0</v>
      </c>
      <c r="C7" s="36"/>
      <c r="D7" s="127">
        <v>9</v>
      </c>
      <c r="E7" s="37" t="s">
        <v>42</v>
      </c>
      <c r="F7" s="59"/>
      <c r="G7" s="126" t="s">
        <v>108</v>
      </c>
      <c r="H7" s="126"/>
      <c r="I7" s="126"/>
      <c r="J7" s="34"/>
      <c r="K7" s="34"/>
      <c r="L7" s="34"/>
      <c r="M7" s="34"/>
      <c r="N7" s="34"/>
    </row>
    <row r="8" spans="1:14" s="3" customFormat="1" ht="18" customHeight="1">
      <c r="A8" s="34"/>
      <c r="B8" s="35" t="s">
        <v>1</v>
      </c>
      <c r="C8" s="36"/>
      <c r="D8" s="128">
        <v>50</v>
      </c>
      <c r="E8" s="37" t="s">
        <v>2</v>
      </c>
      <c r="F8" s="59"/>
      <c r="G8" s="133" t="s">
        <v>109</v>
      </c>
      <c r="H8" s="133"/>
      <c r="I8" s="133"/>
      <c r="J8" s="34"/>
      <c r="K8" s="62"/>
      <c r="L8" s="63" t="s">
        <v>50</v>
      </c>
      <c r="M8" s="64"/>
      <c r="N8" s="34"/>
    </row>
    <row r="9" spans="1:16" s="3" customFormat="1" ht="18" customHeight="1">
      <c r="A9" s="34"/>
      <c r="B9" s="35" t="s">
        <v>3</v>
      </c>
      <c r="C9" s="36"/>
      <c r="D9" s="128">
        <v>45</v>
      </c>
      <c r="E9" s="37" t="s">
        <v>4</v>
      </c>
      <c r="F9" s="34"/>
      <c r="G9" s="141" t="s">
        <v>110</v>
      </c>
      <c r="H9" s="141"/>
      <c r="I9" s="141"/>
      <c r="J9" s="34"/>
      <c r="K9" s="34"/>
      <c r="L9" s="34"/>
      <c r="M9" s="34"/>
      <c r="N9" s="34"/>
      <c r="P9" s="117" t="s">
        <v>55</v>
      </c>
    </row>
    <row r="10" spans="1:16" s="3" customFormat="1" ht="3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P10" s="96"/>
    </row>
    <row r="11" spans="1:16" s="3" customFormat="1" ht="3" customHeight="1" thickBot="1">
      <c r="A11" s="39"/>
      <c r="B11" s="39"/>
      <c r="C11" s="34"/>
      <c r="D11" s="34"/>
      <c r="E11" s="39"/>
      <c r="F11" s="39"/>
      <c r="G11" s="39"/>
      <c r="H11" s="39"/>
      <c r="I11" s="39"/>
      <c r="J11" s="39"/>
      <c r="K11" s="39"/>
      <c r="L11" s="39"/>
      <c r="M11" s="39"/>
      <c r="N11" s="40"/>
      <c r="P11" s="96"/>
    </row>
    <row r="12" spans="1:17" s="4" customFormat="1" ht="19.5" customHeight="1" thickBot="1">
      <c r="A12" s="41" t="s">
        <v>5</v>
      </c>
      <c r="B12" s="42" t="s">
        <v>6</v>
      </c>
      <c r="C12" s="43" t="s">
        <v>3</v>
      </c>
      <c r="D12" s="43"/>
      <c r="E12" s="42" t="s">
        <v>7</v>
      </c>
      <c r="F12" s="42" t="s">
        <v>43</v>
      </c>
      <c r="G12" s="42" t="s">
        <v>46</v>
      </c>
      <c r="H12" s="42" t="s">
        <v>105</v>
      </c>
      <c r="I12" s="42" t="s">
        <v>8</v>
      </c>
      <c r="J12" s="42" t="s">
        <v>9</v>
      </c>
      <c r="K12" s="42" t="s">
        <v>44</v>
      </c>
      <c r="L12" s="42" t="s">
        <v>48</v>
      </c>
      <c r="M12" s="42" t="s">
        <v>10</v>
      </c>
      <c r="N12" s="44" t="s">
        <v>49</v>
      </c>
      <c r="P12" s="97" t="s">
        <v>56</v>
      </c>
      <c r="Q12" s="98">
        <v>2.34</v>
      </c>
    </row>
    <row r="13" spans="1:17" s="4" customFormat="1" ht="19.5" customHeight="1" thickBot="1">
      <c r="A13" s="45"/>
      <c r="B13" s="46" t="s">
        <v>11</v>
      </c>
      <c r="C13" s="46" t="s">
        <v>12</v>
      </c>
      <c r="D13" s="46" t="s">
        <v>13</v>
      </c>
      <c r="E13" s="46" t="s">
        <v>14</v>
      </c>
      <c r="F13" s="46" t="s">
        <v>14</v>
      </c>
      <c r="G13" s="46" t="s">
        <v>47</v>
      </c>
      <c r="H13" s="46" t="s">
        <v>40</v>
      </c>
      <c r="I13" s="46" t="s">
        <v>16</v>
      </c>
      <c r="J13" s="46" t="s">
        <v>15</v>
      </c>
      <c r="K13" s="46" t="s">
        <v>45</v>
      </c>
      <c r="L13" s="46" t="s">
        <v>17</v>
      </c>
      <c r="M13" s="46" t="s">
        <v>14</v>
      </c>
      <c r="N13" s="47" t="s">
        <v>18</v>
      </c>
      <c r="P13" s="98" t="s">
        <v>57</v>
      </c>
      <c r="Q13" s="98">
        <v>2.14</v>
      </c>
    </row>
    <row r="14" spans="1:17" s="4" customFormat="1" ht="19.5" customHeight="1" thickBot="1">
      <c r="A14" s="48"/>
      <c r="B14" s="46" t="s">
        <v>41</v>
      </c>
      <c r="C14" s="46" t="s">
        <v>4</v>
      </c>
      <c r="D14" s="46" t="s">
        <v>4</v>
      </c>
      <c r="E14" s="46" t="s">
        <v>19</v>
      </c>
      <c r="F14" s="46" t="s">
        <v>20</v>
      </c>
      <c r="G14" s="46" t="s">
        <v>21</v>
      </c>
      <c r="H14" s="49" t="s">
        <v>22</v>
      </c>
      <c r="I14" s="46" t="s">
        <v>23</v>
      </c>
      <c r="J14" s="46" t="s">
        <v>24</v>
      </c>
      <c r="K14" s="46" t="s">
        <v>25</v>
      </c>
      <c r="L14" s="46" t="s">
        <v>26</v>
      </c>
      <c r="M14" s="46" t="s">
        <v>19</v>
      </c>
      <c r="N14" s="50" t="s">
        <v>22</v>
      </c>
      <c r="P14" s="98" t="s">
        <v>85</v>
      </c>
      <c r="Q14" s="98" t="s">
        <v>86</v>
      </c>
    </row>
    <row r="15" spans="1:17" s="4" customFormat="1" ht="19.5" customHeight="1" thickBot="1">
      <c r="A15" s="37" t="s">
        <v>27</v>
      </c>
      <c r="B15" s="130">
        <f>D$7*D$8</f>
        <v>450</v>
      </c>
      <c r="C15" s="131">
        <v>10.2</v>
      </c>
      <c r="D15" s="129">
        <f aca="true" t="shared" si="0" ref="D15:D26">D$9</f>
        <v>45</v>
      </c>
      <c r="E15" s="53">
        <f aca="true" t="shared" si="1" ref="E15:E26">B15*(D15-C15)</f>
        <v>15659.999999999998</v>
      </c>
      <c r="F15" s="138">
        <v>1315</v>
      </c>
      <c r="G15" s="38">
        <v>2.14</v>
      </c>
      <c r="H15" s="38">
        <v>77</v>
      </c>
      <c r="I15" s="53">
        <f aca="true" t="shared" si="2" ref="I15:I26">F15*G15*H15/100</f>
        <v>2166.8570000000004</v>
      </c>
      <c r="J15" s="54">
        <f aca="true" t="shared" si="3" ref="J15:J26">I15/(D15-C15)</f>
        <v>62.26600574712646</v>
      </c>
      <c r="K15" s="38">
        <v>2</v>
      </c>
      <c r="L15" s="53">
        <f aca="true" t="shared" si="4" ref="L15:L26">K15*J15</f>
        <v>124.53201149425291</v>
      </c>
      <c r="M15" s="55">
        <f aca="true" t="shared" si="5" ref="M15:M26">K15*I15</f>
        <v>4333.714000000001</v>
      </c>
      <c r="N15" s="56">
        <f aca="true" t="shared" si="6" ref="N15:N26">M15/E15*100</f>
        <v>27.673780332056204</v>
      </c>
      <c r="P15" s="99" t="s">
        <v>58</v>
      </c>
      <c r="Q15" s="98" t="s">
        <v>73</v>
      </c>
    </row>
    <row r="16" spans="1:17" s="4" customFormat="1" ht="19.5" customHeight="1" thickBot="1">
      <c r="A16" s="37" t="s">
        <v>28</v>
      </c>
      <c r="B16" s="130">
        <f aca="true" t="shared" si="7" ref="B16:B26">D$7*D$8</f>
        <v>450</v>
      </c>
      <c r="C16" s="131">
        <v>9</v>
      </c>
      <c r="D16" s="52">
        <f t="shared" si="0"/>
        <v>45</v>
      </c>
      <c r="E16" s="53">
        <f t="shared" si="1"/>
        <v>16200</v>
      </c>
      <c r="F16" s="138">
        <v>1769</v>
      </c>
      <c r="G16" s="38">
        <v>2.14</v>
      </c>
      <c r="H16" s="38">
        <v>77</v>
      </c>
      <c r="I16" s="53">
        <f t="shared" si="2"/>
        <v>2914.9582</v>
      </c>
      <c r="J16" s="54">
        <f t="shared" si="3"/>
        <v>80.97106111111111</v>
      </c>
      <c r="K16" s="38">
        <f aca="true" t="shared" si="8" ref="K16:K26">K15</f>
        <v>2</v>
      </c>
      <c r="L16" s="53">
        <f t="shared" si="4"/>
        <v>161.94212222222222</v>
      </c>
      <c r="M16" s="55">
        <f t="shared" si="5"/>
        <v>5829.9164</v>
      </c>
      <c r="N16" s="56">
        <f t="shared" si="6"/>
        <v>35.98713827160494</v>
      </c>
      <c r="P16" s="98" t="s">
        <v>59</v>
      </c>
      <c r="Q16" s="98" t="s">
        <v>74</v>
      </c>
    </row>
    <row r="17" spans="1:17" s="4" customFormat="1" ht="19.5" customHeight="1" thickBot="1">
      <c r="A17" s="37" t="s">
        <v>29</v>
      </c>
      <c r="B17" s="51">
        <f t="shared" si="7"/>
        <v>450</v>
      </c>
      <c r="C17" s="131">
        <v>9.5</v>
      </c>
      <c r="D17" s="52">
        <f t="shared" si="0"/>
        <v>45</v>
      </c>
      <c r="E17" s="53">
        <f t="shared" si="1"/>
        <v>15975</v>
      </c>
      <c r="F17" s="138">
        <v>2844</v>
      </c>
      <c r="G17" s="38">
        <v>2.14</v>
      </c>
      <c r="H17" s="38">
        <v>77</v>
      </c>
      <c r="I17" s="53">
        <f t="shared" si="2"/>
        <v>4686.3432</v>
      </c>
      <c r="J17" s="54">
        <f t="shared" si="3"/>
        <v>132.0096676056338</v>
      </c>
      <c r="K17" s="38">
        <f t="shared" si="8"/>
        <v>2</v>
      </c>
      <c r="L17" s="53">
        <f t="shared" si="4"/>
        <v>264.0193352112676</v>
      </c>
      <c r="M17" s="55">
        <f t="shared" si="5"/>
        <v>9372.6864</v>
      </c>
      <c r="N17" s="56">
        <f t="shared" si="6"/>
        <v>58.67096338028169</v>
      </c>
      <c r="P17" s="98" t="s">
        <v>60</v>
      </c>
      <c r="Q17" s="98" t="s">
        <v>75</v>
      </c>
    </row>
    <row r="18" spans="1:17" s="4" customFormat="1" ht="19.5" customHeight="1" thickBot="1">
      <c r="A18" s="37" t="s">
        <v>30</v>
      </c>
      <c r="B18" s="51">
        <f t="shared" si="7"/>
        <v>450</v>
      </c>
      <c r="C18" s="131">
        <v>11.8</v>
      </c>
      <c r="D18" s="52">
        <f t="shared" si="0"/>
        <v>45</v>
      </c>
      <c r="E18" s="53">
        <f t="shared" si="1"/>
        <v>14940.000000000002</v>
      </c>
      <c r="F18" s="138">
        <v>3896</v>
      </c>
      <c r="G18" s="38">
        <v>2.14</v>
      </c>
      <c r="H18" s="38">
        <v>77</v>
      </c>
      <c r="I18" s="53">
        <f t="shared" si="2"/>
        <v>6419.8288</v>
      </c>
      <c r="J18" s="54">
        <f t="shared" si="3"/>
        <v>193.3683373493976</v>
      </c>
      <c r="K18" s="38">
        <f t="shared" si="8"/>
        <v>2</v>
      </c>
      <c r="L18" s="53">
        <f t="shared" si="4"/>
        <v>386.7366746987952</v>
      </c>
      <c r="M18" s="55">
        <f t="shared" si="5"/>
        <v>12839.6576</v>
      </c>
      <c r="N18" s="56">
        <f t="shared" si="6"/>
        <v>85.94148326639892</v>
      </c>
      <c r="P18" s="99" t="s">
        <v>61</v>
      </c>
      <c r="Q18" s="98" t="s">
        <v>76</v>
      </c>
    </row>
    <row r="19" spans="1:17" s="4" customFormat="1" ht="19.5" customHeight="1" thickBot="1">
      <c r="A19" s="37" t="s">
        <v>31</v>
      </c>
      <c r="B19" s="51">
        <f t="shared" si="7"/>
        <v>450</v>
      </c>
      <c r="C19" s="131">
        <v>15.4</v>
      </c>
      <c r="D19" s="52">
        <f t="shared" si="0"/>
        <v>45</v>
      </c>
      <c r="E19" s="53">
        <f t="shared" si="1"/>
        <v>13320</v>
      </c>
      <c r="F19" s="138">
        <v>4876</v>
      </c>
      <c r="G19" s="38">
        <v>2.14</v>
      </c>
      <c r="H19" s="38">
        <v>77</v>
      </c>
      <c r="I19" s="53">
        <f t="shared" si="2"/>
        <v>8034.672800000001</v>
      </c>
      <c r="J19" s="54">
        <f t="shared" si="3"/>
        <v>271.44164864864865</v>
      </c>
      <c r="K19" s="38">
        <f t="shared" si="8"/>
        <v>2</v>
      </c>
      <c r="L19" s="53">
        <f t="shared" si="4"/>
        <v>542.8832972972973</v>
      </c>
      <c r="M19" s="55">
        <f t="shared" si="5"/>
        <v>16069.345600000002</v>
      </c>
      <c r="N19" s="56">
        <f t="shared" si="6"/>
        <v>120.64073273273274</v>
      </c>
      <c r="P19" s="98" t="s">
        <v>62</v>
      </c>
      <c r="Q19" s="103">
        <v>0.95</v>
      </c>
    </row>
    <row r="20" spans="1:17" s="4" customFormat="1" ht="19.5" customHeight="1" thickBot="1">
      <c r="A20" s="37" t="s">
        <v>32</v>
      </c>
      <c r="B20" s="51">
        <f t="shared" si="7"/>
        <v>450</v>
      </c>
      <c r="C20" s="131">
        <v>19.2</v>
      </c>
      <c r="D20" s="52">
        <f t="shared" si="0"/>
        <v>45</v>
      </c>
      <c r="E20" s="53">
        <f t="shared" si="1"/>
        <v>11610</v>
      </c>
      <c r="F20" s="138">
        <v>5712</v>
      </c>
      <c r="G20" s="38">
        <v>2.14</v>
      </c>
      <c r="H20" s="38">
        <v>77</v>
      </c>
      <c r="I20" s="53">
        <f t="shared" si="2"/>
        <v>9412.2336</v>
      </c>
      <c r="J20" s="54">
        <f t="shared" si="3"/>
        <v>364.81525581395346</v>
      </c>
      <c r="K20" s="38">
        <f t="shared" si="8"/>
        <v>2</v>
      </c>
      <c r="L20" s="53">
        <f t="shared" si="4"/>
        <v>729.6305116279069</v>
      </c>
      <c r="M20" s="55">
        <f t="shared" si="5"/>
        <v>18824.4672</v>
      </c>
      <c r="N20" s="56">
        <f t="shared" si="6"/>
        <v>162.14011369509043</v>
      </c>
      <c r="P20" s="99" t="s">
        <v>63</v>
      </c>
      <c r="Q20" s="103">
        <v>0.05</v>
      </c>
    </row>
    <row r="21" spans="1:17" s="4" customFormat="1" ht="19.5" customHeight="1" thickBot="1">
      <c r="A21" s="37" t="s">
        <v>33</v>
      </c>
      <c r="B21" s="51">
        <f t="shared" si="7"/>
        <v>450</v>
      </c>
      <c r="C21" s="131">
        <v>21.9</v>
      </c>
      <c r="D21" s="52">
        <f t="shared" si="0"/>
        <v>45</v>
      </c>
      <c r="E21" s="53">
        <f t="shared" si="1"/>
        <v>10395</v>
      </c>
      <c r="F21" s="138">
        <v>5688</v>
      </c>
      <c r="G21" s="38">
        <v>2.14</v>
      </c>
      <c r="H21" s="38">
        <v>77</v>
      </c>
      <c r="I21" s="53">
        <f t="shared" si="2"/>
        <v>9372.6864</v>
      </c>
      <c r="J21" s="54">
        <f t="shared" si="3"/>
        <v>405.74399999999997</v>
      </c>
      <c r="K21" s="38">
        <f t="shared" si="8"/>
        <v>2</v>
      </c>
      <c r="L21" s="53">
        <f t="shared" si="4"/>
        <v>811.4879999999999</v>
      </c>
      <c r="M21" s="55">
        <f t="shared" si="5"/>
        <v>18745.3728</v>
      </c>
      <c r="N21" s="56">
        <f t="shared" si="6"/>
        <v>180.33066666666667</v>
      </c>
      <c r="P21" s="98" t="s">
        <v>64</v>
      </c>
      <c r="Q21" s="98" t="s">
        <v>77</v>
      </c>
    </row>
    <row r="22" spans="1:17" s="4" customFormat="1" ht="19.5" customHeight="1" thickBot="1">
      <c r="A22" s="37" t="s">
        <v>34</v>
      </c>
      <c r="B22" s="51">
        <f t="shared" si="7"/>
        <v>450</v>
      </c>
      <c r="C22" s="131">
        <v>22.9</v>
      </c>
      <c r="D22" s="52">
        <f t="shared" si="0"/>
        <v>45</v>
      </c>
      <c r="E22" s="53">
        <f t="shared" si="1"/>
        <v>9945</v>
      </c>
      <c r="F22" s="138">
        <v>5186</v>
      </c>
      <c r="G22" s="38">
        <v>2.14</v>
      </c>
      <c r="H22" s="38">
        <v>77</v>
      </c>
      <c r="I22" s="53">
        <f t="shared" si="2"/>
        <v>8545.490800000001</v>
      </c>
      <c r="J22" s="54">
        <f t="shared" si="3"/>
        <v>386.67379185520366</v>
      </c>
      <c r="K22" s="38">
        <f t="shared" si="8"/>
        <v>2</v>
      </c>
      <c r="L22" s="53">
        <f t="shared" si="4"/>
        <v>773.3475837104073</v>
      </c>
      <c r="M22" s="55">
        <f t="shared" si="5"/>
        <v>17090.981600000003</v>
      </c>
      <c r="N22" s="56">
        <f t="shared" si="6"/>
        <v>171.85501860231275</v>
      </c>
      <c r="P22" s="99" t="s">
        <v>65</v>
      </c>
      <c r="Q22" s="98" t="s">
        <v>78</v>
      </c>
    </row>
    <row r="23" spans="1:17" s="4" customFormat="1" ht="19.5" customHeight="1" thickBot="1">
      <c r="A23" s="37" t="s">
        <v>35</v>
      </c>
      <c r="B23" s="51">
        <f t="shared" si="7"/>
        <v>450</v>
      </c>
      <c r="C23" s="131">
        <v>22.4</v>
      </c>
      <c r="D23" s="52">
        <f t="shared" si="0"/>
        <v>45</v>
      </c>
      <c r="E23" s="53">
        <f t="shared" si="1"/>
        <v>10170</v>
      </c>
      <c r="F23" s="138">
        <v>4039</v>
      </c>
      <c r="G23" s="38">
        <v>2.14</v>
      </c>
      <c r="H23" s="38">
        <v>77</v>
      </c>
      <c r="I23" s="53">
        <f t="shared" si="2"/>
        <v>6655.4642</v>
      </c>
      <c r="J23" s="54">
        <f t="shared" si="3"/>
        <v>294.4895663716814</v>
      </c>
      <c r="K23" s="38">
        <f t="shared" si="8"/>
        <v>2</v>
      </c>
      <c r="L23" s="53">
        <f t="shared" si="4"/>
        <v>588.9791327433628</v>
      </c>
      <c r="M23" s="55">
        <f t="shared" si="5"/>
        <v>13310.9284</v>
      </c>
      <c r="N23" s="56">
        <f t="shared" si="6"/>
        <v>130.8842517207473</v>
      </c>
      <c r="P23" s="98" t="s">
        <v>66</v>
      </c>
      <c r="Q23" s="98" t="s">
        <v>79</v>
      </c>
    </row>
    <row r="24" spans="1:17" s="4" customFormat="1" ht="19.5" customHeight="1" thickBot="1">
      <c r="A24" s="37" t="s">
        <v>36</v>
      </c>
      <c r="B24" s="51">
        <f t="shared" si="7"/>
        <v>450</v>
      </c>
      <c r="C24" s="131">
        <v>19.8</v>
      </c>
      <c r="D24" s="52">
        <f t="shared" si="0"/>
        <v>45</v>
      </c>
      <c r="E24" s="53">
        <f t="shared" si="1"/>
        <v>11340</v>
      </c>
      <c r="F24" s="138">
        <v>2510</v>
      </c>
      <c r="G24" s="38">
        <v>2.14</v>
      </c>
      <c r="H24" s="38">
        <v>77</v>
      </c>
      <c r="I24" s="53">
        <f t="shared" si="2"/>
        <v>4135.978</v>
      </c>
      <c r="J24" s="54">
        <f t="shared" si="3"/>
        <v>164.12611111111113</v>
      </c>
      <c r="K24" s="38">
        <f t="shared" si="8"/>
        <v>2</v>
      </c>
      <c r="L24" s="53">
        <f t="shared" si="4"/>
        <v>328.25222222222226</v>
      </c>
      <c r="M24" s="55">
        <f t="shared" si="5"/>
        <v>8271.956</v>
      </c>
      <c r="N24" s="56">
        <f t="shared" si="6"/>
        <v>72.94493827160494</v>
      </c>
      <c r="P24" s="99" t="s">
        <v>67</v>
      </c>
      <c r="Q24" s="98" t="s">
        <v>80</v>
      </c>
    </row>
    <row r="25" spans="1:17" s="4" customFormat="1" ht="19.5" customHeight="1" thickBot="1">
      <c r="A25" s="37" t="s">
        <v>37</v>
      </c>
      <c r="B25" s="51">
        <f t="shared" si="7"/>
        <v>450</v>
      </c>
      <c r="C25" s="131">
        <v>16.9</v>
      </c>
      <c r="D25" s="52">
        <f t="shared" si="0"/>
        <v>45</v>
      </c>
      <c r="E25" s="53">
        <f t="shared" si="1"/>
        <v>12645</v>
      </c>
      <c r="F25" s="138">
        <v>1530</v>
      </c>
      <c r="G25" s="38">
        <v>2.14</v>
      </c>
      <c r="H25" s="38">
        <v>77</v>
      </c>
      <c r="I25" s="53">
        <f t="shared" si="2"/>
        <v>2521.134</v>
      </c>
      <c r="J25" s="54">
        <f t="shared" si="3"/>
        <v>89.72007117437722</v>
      </c>
      <c r="K25" s="38">
        <f t="shared" si="8"/>
        <v>2</v>
      </c>
      <c r="L25" s="53">
        <f t="shared" si="4"/>
        <v>179.44014234875445</v>
      </c>
      <c r="M25" s="55">
        <f t="shared" si="5"/>
        <v>5042.268</v>
      </c>
      <c r="N25" s="56">
        <f t="shared" si="6"/>
        <v>39.8755871886121</v>
      </c>
      <c r="P25" s="98" t="s">
        <v>68</v>
      </c>
      <c r="Q25" s="103">
        <v>0.89</v>
      </c>
    </row>
    <row r="26" spans="1:17" s="4" customFormat="1" ht="19.5" customHeight="1" thickBot="1">
      <c r="A26" s="37" t="s">
        <v>38</v>
      </c>
      <c r="B26" s="51">
        <f t="shared" si="7"/>
        <v>450</v>
      </c>
      <c r="C26" s="132">
        <v>13.2</v>
      </c>
      <c r="D26" s="52">
        <f t="shared" si="0"/>
        <v>45</v>
      </c>
      <c r="E26" s="53">
        <f t="shared" si="1"/>
        <v>14310</v>
      </c>
      <c r="F26" s="138">
        <v>1219</v>
      </c>
      <c r="G26" s="38">
        <v>2.14</v>
      </c>
      <c r="H26" s="38">
        <v>77</v>
      </c>
      <c r="I26" s="53">
        <f t="shared" si="2"/>
        <v>2008.6682000000003</v>
      </c>
      <c r="J26" s="54">
        <f t="shared" si="3"/>
        <v>63.165666666666674</v>
      </c>
      <c r="K26" s="38">
        <f t="shared" si="8"/>
        <v>2</v>
      </c>
      <c r="L26" s="53">
        <f t="shared" si="4"/>
        <v>126.33133333333335</v>
      </c>
      <c r="M26" s="55">
        <f t="shared" si="5"/>
        <v>4017.3364000000006</v>
      </c>
      <c r="N26" s="57">
        <f t="shared" si="6"/>
        <v>28.073629629629632</v>
      </c>
      <c r="P26" s="100" t="s">
        <v>69</v>
      </c>
      <c r="Q26" s="98" t="s">
        <v>81</v>
      </c>
    </row>
    <row r="27" spans="1:17" ht="19.5" customHeight="1" hidden="1">
      <c r="A27" s="34"/>
      <c r="B27" s="34"/>
      <c r="C27" s="34"/>
      <c r="D27" s="34"/>
      <c r="E27" s="34"/>
      <c r="F27" s="34"/>
      <c r="G27" s="38">
        <v>1.88</v>
      </c>
      <c r="H27" s="34"/>
      <c r="I27" s="34"/>
      <c r="J27" s="34"/>
      <c r="K27" s="34"/>
      <c r="L27" s="34"/>
      <c r="M27" s="34"/>
      <c r="N27" s="34"/>
      <c r="P27" s="101"/>
      <c r="Q27" s="101"/>
    </row>
    <row r="28" spans="1:17" ht="0.75" customHeight="1" thickBot="1">
      <c r="A28" s="34"/>
      <c r="B28" s="34"/>
      <c r="C28" s="34"/>
      <c r="D28" s="34"/>
      <c r="E28" s="58"/>
      <c r="F28" s="34"/>
      <c r="G28" s="34"/>
      <c r="H28" s="34"/>
      <c r="I28" s="34"/>
      <c r="J28" s="34"/>
      <c r="K28" s="34"/>
      <c r="L28" s="34"/>
      <c r="M28" s="61"/>
      <c r="N28" s="34"/>
      <c r="P28" s="101"/>
      <c r="Q28" s="101">
        <v>30</v>
      </c>
    </row>
    <row r="29" spans="1:17" s="2" customFormat="1" ht="19.5" customHeight="1" thickBot="1">
      <c r="A29" s="72"/>
      <c r="B29" s="20"/>
      <c r="C29" s="20"/>
      <c r="D29" s="20"/>
      <c r="E29" s="79"/>
      <c r="F29" s="20"/>
      <c r="G29" s="20"/>
      <c r="H29" s="20"/>
      <c r="I29" s="20"/>
      <c r="J29" s="20"/>
      <c r="K29" s="20"/>
      <c r="L29" s="20"/>
      <c r="M29" s="80"/>
      <c r="N29" s="83"/>
      <c r="P29" s="100" t="s">
        <v>70</v>
      </c>
      <c r="Q29" s="104" t="s">
        <v>82</v>
      </c>
    </row>
    <row r="30" spans="1:17" s="2" customFormat="1" ht="19.5" customHeight="1" thickBot="1">
      <c r="A30" s="81" t="s">
        <v>52</v>
      </c>
      <c r="B30" s="82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83"/>
      <c r="P30" s="102" t="s">
        <v>71</v>
      </c>
      <c r="Q30" s="104" t="s">
        <v>83</v>
      </c>
    </row>
    <row r="31" spans="1:17" ht="19.5" customHeight="1" thickBot="1">
      <c r="A31" s="87"/>
      <c r="B31" s="82" t="s">
        <v>53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83"/>
      <c r="P31" s="102" t="s">
        <v>72</v>
      </c>
      <c r="Q31" s="104" t="s">
        <v>84</v>
      </c>
    </row>
    <row r="32" spans="1:14" ht="13.5" thickBot="1">
      <c r="A32" s="92" t="s">
        <v>106</v>
      </c>
      <c r="B32" s="93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5"/>
    </row>
  </sheetData>
  <sheetProtection/>
  <mergeCells count="3">
    <mergeCell ref="G7:I7"/>
    <mergeCell ref="G9:I9"/>
    <mergeCell ref="G8:I8"/>
  </mergeCells>
  <printOptions gridLines="1"/>
  <pageMargins left="0.75" right="0.75" top="1" bottom="1" header="0.5" footer="0.5"/>
  <pageSetup horizontalDpi="120" verticalDpi="120" orientation="landscape" paperSize="9" r:id="rId2"/>
  <headerFooter alignWithMargins="0">
    <oddHeader>&amp;C&amp;A</oddHeader>
    <oddFooter>&amp;CSayfa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Q31"/>
  <sheetViews>
    <sheetView zoomScaleSheetLayoutView="100" zoomScalePageLayoutView="0" workbookViewId="0" topLeftCell="A10">
      <selection activeCell="K7" sqref="K7"/>
    </sheetView>
  </sheetViews>
  <sheetFormatPr defaultColWidth="9.00390625" defaultRowHeight="15.75"/>
  <cols>
    <col min="1" max="1" width="8.00390625" style="1" customWidth="1"/>
    <col min="2" max="2" width="9.75390625" style="1" customWidth="1"/>
    <col min="3" max="3" width="5.50390625" style="1" customWidth="1"/>
    <col min="4" max="4" width="7.25390625" style="1" customWidth="1"/>
    <col min="5" max="5" width="8.75390625" style="1" customWidth="1"/>
    <col min="6" max="7" width="5.625" style="1" customWidth="1"/>
    <col min="8" max="8" width="5.125" style="1" customWidth="1"/>
    <col min="9" max="9" width="10.25390625" style="1" customWidth="1"/>
    <col min="10" max="10" width="8.875" style="1" customWidth="1"/>
    <col min="11" max="11" width="5.00390625" style="1" customWidth="1"/>
    <col min="12" max="12" width="8.875" style="1" customWidth="1"/>
    <col min="13" max="13" width="8.75390625" style="1" customWidth="1"/>
    <col min="14" max="14" width="7.00390625" style="1" customWidth="1"/>
    <col min="15" max="15" width="10.25390625" style="1" customWidth="1"/>
    <col min="16" max="16" width="23.625" style="1" customWidth="1"/>
    <col min="17" max="17" width="44.375" style="1" customWidth="1"/>
    <col min="18" max="16384" width="9.00390625" style="1" customWidth="1"/>
  </cols>
  <sheetData>
    <row r="1" ht="9" thickBot="1"/>
    <row r="2" spans="1:14" ht="15">
      <c r="A2" s="119" t="s">
        <v>107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</row>
    <row r="3" spans="1:14" s="3" customFormat="1" ht="15">
      <c r="A3" s="120"/>
      <c r="B3" s="68"/>
      <c r="C3" s="69"/>
      <c r="D3" s="70"/>
      <c r="E3" s="70"/>
      <c r="F3" s="70"/>
      <c r="G3" s="84"/>
      <c r="H3" s="84"/>
      <c r="I3" s="85" t="s">
        <v>103</v>
      </c>
      <c r="J3" s="84"/>
      <c r="K3" s="84"/>
      <c r="L3" s="84"/>
      <c r="M3" s="20"/>
      <c r="N3" s="83"/>
    </row>
    <row r="4" spans="1:14" s="3" customFormat="1" ht="0.75" customHeight="1">
      <c r="A4" s="7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83"/>
    </row>
    <row r="5" spans="1:14" s="3" customFormat="1" ht="4.5" customHeight="1">
      <c r="A5" s="72"/>
      <c r="B5" s="20"/>
      <c r="C5" s="20"/>
      <c r="D5" s="20"/>
      <c r="E5" s="20"/>
      <c r="F5" s="20"/>
      <c r="G5" s="135" t="s">
        <v>108</v>
      </c>
      <c r="H5" s="135"/>
      <c r="I5" s="135"/>
      <c r="J5" s="20"/>
      <c r="K5" s="20"/>
      <c r="L5" s="20"/>
      <c r="M5" s="20"/>
      <c r="N5" s="83"/>
    </row>
    <row r="6" spans="1:14" s="3" customFormat="1" ht="15" customHeight="1">
      <c r="A6" s="72"/>
      <c r="B6" s="23" t="s">
        <v>0</v>
      </c>
      <c r="C6" s="7"/>
      <c r="D6" s="139">
        <v>9</v>
      </c>
      <c r="E6" s="22" t="s">
        <v>42</v>
      </c>
      <c r="F6" s="73"/>
      <c r="G6" s="135"/>
      <c r="H6" s="135"/>
      <c r="I6" s="135"/>
      <c r="J6" s="71"/>
      <c r="K6" s="20"/>
      <c r="L6" s="20"/>
      <c r="M6" s="20"/>
      <c r="N6" s="83"/>
    </row>
    <row r="7" spans="1:14" s="3" customFormat="1" ht="15" customHeight="1">
      <c r="A7" s="72"/>
      <c r="B7" s="23" t="s">
        <v>1</v>
      </c>
      <c r="C7" s="7"/>
      <c r="D7" s="140">
        <v>50</v>
      </c>
      <c r="E7" s="8" t="s">
        <v>2</v>
      </c>
      <c r="F7" s="73"/>
      <c r="G7" s="136" t="s">
        <v>109</v>
      </c>
      <c r="H7" s="136"/>
      <c r="I7" s="136"/>
      <c r="J7" s="134"/>
      <c r="K7" s="20"/>
      <c r="L7" s="84" t="s">
        <v>51</v>
      </c>
      <c r="M7" s="20"/>
      <c r="N7" s="83"/>
    </row>
    <row r="8" spans="1:17" s="3" customFormat="1" ht="18" customHeight="1">
      <c r="A8" s="72"/>
      <c r="B8" s="23" t="s">
        <v>3</v>
      </c>
      <c r="C8" s="7"/>
      <c r="D8" s="140">
        <v>45</v>
      </c>
      <c r="E8" s="8" t="s">
        <v>4</v>
      </c>
      <c r="F8" s="20"/>
      <c r="G8" s="137" t="s">
        <v>110</v>
      </c>
      <c r="H8" s="137"/>
      <c r="I8" s="137"/>
      <c r="J8" s="20"/>
      <c r="K8" s="20"/>
      <c r="L8" s="20"/>
      <c r="M8" s="20"/>
      <c r="N8" s="88"/>
      <c r="P8" s="118" t="s">
        <v>55</v>
      </c>
      <c r="Q8" s="108"/>
    </row>
    <row r="9" spans="1:17" s="3" customFormat="1" ht="3" customHeight="1">
      <c r="A9" s="72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83"/>
      <c r="P9" s="108"/>
      <c r="Q9" s="108"/>
    </row>
    <row r="10" spans="1:17" s="3" customFormat="1" ht="3" customHeight="1" thickBot="1">
      <c r="A10" s="74"/>
      <c r="B10" s="11"/>
      <c r="C10" s="20"/>
      <c r="D10" s="20"/>
      <c r="E10" s="11"/>
      <c r="F10" s="11"/>
      <c r="G10" s="11"/>
      <c r="H10" s="11"/>
      <c r="I10" s="11"/>
      <c r="J10" s="11"/>
      <c r="K10" s="11"/>
      <c r="L10" s="11"/>
      <c r="M10" s="11"/>
      <c r="N10" s="83"/>
      <c r="P10" s="108"/>
      <c r="Q10" s="108"/>
    </row>
    <row r="11" spans="1:17" s="4" customFormat="1" ht="19.5" customHeight="1" thickBot="1">
      <c r="A11" s="75" t="s">
        <v>5</v>
      </c>
      <c r="B11" s="24" t="s">
        <v>6</v>
      </c>
      <c r="C11" s="25" t="s">
        <v>3</v>
      </c>
      <c r="D11" s="25"/>
      <c r="E11" s="24" t="s">
        <v>7</v>
      </c>
      <c r="F11" s="24" t="s">
        <v>43</v>
      </c>
      <c r="G11" s="24" t="s">
        <v>46</v>
      </c>
      <c r="H11" s="24" t="s">
        <v>40</v>
      </c>
      <c r="I11" s="24" t="s">
        <v>8</v>
      </c>
      <c r="J11" s="24" t="s">
        <v>9</v>
      </c>
      <c r="K11" s="24" t="s">
        <v>44</v>
      </c>
      <c r="L11" s="24" t="s">
        <v>48</v>
      </c>
      <c r="M11" s="24" t="s">
        <v>10</v>
      </c>
      <c r="N11" s="26" t="s">
        <v>49</v>
      </c>
      <c r="O11" s="6"/>
      <c r="P11" s="109" t="s">
        <v>56</v>
      </c>
      <c r="Q11" s="110">
        <v>2.27</v>
      </c>
    </row>
    <row r="12" spans="1:17" s="4" customFormat="1" ht="19.5" customHeight="1" thickBot="1">
      <c r="A12" s="76"/>
      <c r="B12" s="27" t="s">
        <v>11</v>
      </c>
      <c r="C12" s="27" t="s">
        <v>12</v>
      </c>
      <c r="D12" s="27" t="s">
        <v>13</v>
      </c>
      <c r="E12" s="27" t="s">
        <v>14</v>
      </c>
      <c r="F12" s="27" t="s">
        <v>14</v>
      </c>
      <c r="G12" s="27" t="s">
        <v>47</v>
      </c>
      <c r="H12" s="27" t="s">
        <v>39</v>
      </c>
      <c r="I12" s="27" t="s">
        <v>16</v>
      </c>
      <c r="J12" s="27" t="s">
        <v>15</v>
      </c>
      <c r="K12" s="27" t="s">
        <v>45</v>
      </c>
      <c r="L12" s="27" t="s">
        <v>17</v>
      </c>
      <c r="M12" s="27" t="s">
        <v>14</v>
      </c>
      <c r="N12" s="28" t="s">
        <v>18</v>
      </c>
      <c r="P12" s="110" t="s">
        <v>57</v>
      </c>
      <c r="Q12" s="110">
        <v>2.18</v>
      </c>
    </row>
    <row r="13" spans="1:17" s="4" customFormat="1" ht="19.5" customHeight="1" thickBot="1">
      <c r="A13" s="77"/>
      <c r="B13" s="27" t="s">
        <v>41</v>
      </c>
      <c r="C13" s="27" t="s">
        <v>4</v>
      </c>
      <c r="D13" s="27" t="s">
        <v>4</v>
      </c>
      <c r="E13" s="27" t="s">
        <v>19</v>
      </c>
      <c r="F13" s="27" t="s">
        <v>20</v>
      </c>
      <c r="G13" s="27" t="s">
        <v>21</v>
      </c>
      <c r="H13" s="29" t="s">
        <v>22</v>
      </c>
      <c r="I13" s="27" t="s">
        <v>23</v>
      </c>
      <c r="J13" s="27" t="s">
        <v>24</v>
      </c>
      <c r="K13" s="27" t="s">
        <v>25</v>
      </c>
      <c r="L13" s="27" t="s">
        <v>26</v>
      </c>
      <c r="M13" s="27" t="s">
        <v>19</v>
      </c>
      <c r="N13" s="30" t="s">
        <v>22</v>
      </c>
      <c r="P13" s="110" t="s">
        <v>85</v>
      </c>
      <c r="Q13" s="110" t="s">
        <v>104</v>
      </c>
    </row>
    <row r="14" spans="1:17" s="4" customFormat="1" ht="19.5" customHeight="1" thickBot="1">
      <c r="A14" s="78" t="s">
        <v>27</v>
      </c>
      <c r="B14" s="12">
        <f aca="true" t="shared" si="0" ref="B14:B25">D$6*D$7</f>
        <v>450</v>
      </c>
      <c r="C14" s="131">
        <v>10.2</v>
      </c>
      <c r="D14" s="10">
        <f aca="true" t="shared" si="1" ref="D14:D25">D$8</f>
        <v>45</v>
      </c>
      <c r="E14" s="13">
        <f aca="true" t="shared" si="2" ref="E14:E25">B14*(D14-C14)</f>
        <v>15659.999999999998</v>
      </c>
      <c r="F14" s="138">
        <v>1315</v>
      </c>
      <c r="G14" s="9">
        <v>2.18</v>
      </c>
      <c r="H14" s="9">
        <v>77</v>
      </c>
      <c r="I14" s="13">
        <f aca="true" t="shared" si="3" ref="I14:I25">F14*G14*H14/100</f>
        <v>2207.3590000000004</v>
      </c>
      <c r="J14" s="14">
        <f aca="true" t="shared" si="4" ref="J14:J25">I14/(D14-C14)</f>
        <v>63.4298563218391</v>
      </c>
      <c r="K14" s="9">
        <v>2</v>
      </c>
      <c r="L14" s="13">
        <f aca="true" t="shared" si="5" ref="L14:L25">K14*J14</f>
        <v>126.8597126436782</v>
      </c>
      <c r="M14" s="19">
        <f aca="true" t="shared" si="6" ref="M14:M25">K14*I14</f>
        <v>4414.718000000001</v>
      </c>
      <c r="N14" s="21">
        <f aca="true" t="shared" si="7" ref="N14:N25">M14/E14*100</f>
        <v>28.191047254150707</v>
      </c>
      <c r="O14" s="5"/>
      <c r="P14" s="111" t="s">
        <v>58</v>
      </c>
      <c r="Q14" s="110">
        <v>40</v>
      </c>
    </row>
    <row r="15" spans="1:17" s="4" customFormat="1" ht="19.5" customHeight="1" thickBot="1">
      <c r="A15" s="78" t="s">
        <v>28</v>
      </c>
      <c r="B15" s="12">
        <f t="shared" si="0"/>
        <v>450</v>
      </c>
      <c r="C15" s="131">
        <v>9</v>
      </c>
      <c r="D15" s="10">
        <f t="shared" si="1"/>
        <v>45</v>
      </c>
      <c r="E15" s="13">
        <f t="shared" si="2"/>
        <v>16200</v>
      </c>
      <c r="F15" s="138">
        <v>1769</v>
      </c>
      <c r="G15" s="9">
        <v>2.18</v>
      </c>
      <c r="H15" s="9">
        <v>77</v>
      </c>
      <c r="I15" s="13">
        <f t="shared" si="3"/>
        <v>2969.4434</v>
      </c>
      <c r="J15" s="14">
        <f t="shared" si="4"/>
        <v>82.48453888888889</v>
      </c>
      <c r="K15" s="9">
        <f aca="true" t="shared" si="8" ref="K15:K25">K14</f>
        <v>2</v>
      </c>
      <c r="L15" s="13">
        <f t="shared" si="5"/>
        <v>164.96907777777778</v>
      </c>
      <c r="M15" s="19">
        <f t="shared" si="6"/>
        <v>5938.8868</v>
      </c>
      <c r="N15" s="21">
        <f t="shared" si="7"/>
        <v>36.659795061728396</v>
      </c>
      <c r="O15" s="5"/>
      <c r="P15" s="110" t="s">
        <v>91</v>
      </c>
      <c r="Q15" s="110" t="s">
        <v>92</v>
      </c>
    </row>
    <row r="16" spans="1:17" s="4" customFormat="1" ht="19.5" customHeight="1" thickBot="1">
      <c r="A16" s="78" t="s">
        <v>29</v>
      </c>
      <c r="B16" s="12">
        <f t="shared" si="0"/>
        <v>450</v>
      </c>
      <c r="C16" s="131">
        <v>9.5</v>
      </c>
      <c r="D16" s="10">
        <f t="shared" si="1"/>
        <v>45</v>
      </c>
      <c r="E16" s="13">
        <f t="shared" si="2"/>
        <v>15975</v>
      </c>
      <c r="F16" s="138">
        <v>2844</v>
      </c>
      <c r="G16" s="9">
        <v>2.18</v>
      </c>
      <c r="H16" s="9">
        <v>77</v>
      </c>
      <c r="I16" s="13">
        <f t="shared" si="3"/>
        <v>4773.9384</v>
      </c>
      <c r="J16" s="14">
        <f t="shared" si="4"/>
        <v>134.477138028169</v>
      </c>
      <c r="K16" s="9">
        <f t="shared" si="8"/>
        <v>2</v>
      </c>
      <c r="L16" s="13">
        <f t="shared" si="5"/>
        <v>268.954276056338</v>
      </c>
      <c r="M16" s="19">
        <f t="shared" si="6"/>
        <v>9547.8768</v>
      </c>
      <c r="N16" s="21">
        <f t="shared" si="7"/>
        <v>59.76761690140845</v>
      </c>
      <c r="O16" s="5"/>
      <c r="P16" s="110" t="s">
        <v>93</v>
      </c>
      <c r="Q16" s="110" t="s">
        <v>94</v>
      </c>
    </row>
    <row r="17" spans="1:17" s="4" customFormat="1" ht="19.5" customHeight="1" thickBot="1">
      <c r="A17" s="78" t="s">
        <v>30</v>
      </c>
      <c r="B17" s="12">
        <f t="shared" si="0"/>
        <v>450</v>
      </c>
      <c r="C17" s="131">
        <v>11.8</v>
      </c>
      <c r="D17" s="10">
        <f t="shared" si="1"/>
        <v>45</v>
      </c>
      <c r="E17" s="13">
        <f t="shared" si="2"/>
        <v>14940.000000000002</v>
      </c>
      <c r="F17" s="138">
        <v>3896</v>
      </c>
      <c r="G17" s="9">
        <v>2.18</v>
      </c>
      <c r="H17" s="9">
        <v>77</v>
      </c>
      <c r="I17" s="13">
        <f t="shared" si="3"/>
        <v>6539.8256</v>
      </c>
      <c r="J17" s="14">
        <f t="shared" si="4"/>
        <v>196.9826987951807</v>
      </c>
      <c r="K17" s="9">
        <f t="shared" si="8"/>
        <v>2</v>
      </c>
      <c r="L17" s="13">
        <f t="shared" si="5"/>
        <v>393.9653975903614</v>
      </c>
      <c r="M17" s="19">
        <f t="shared" si="6"/>
        <v>13079.6512</v>
      </c>
      <c r="N17" s="21">
        <f t="shared" si="7"/>
        <v>87.54786613119143</v>
      </c>
      <c r="O17" s="5"/>
      <c r="P17" s="111" t="s">
        <v>61</v>
      </c>
      <c r="Q17" s="110" t="s">
        <v>89</v>
      </c>
    </row>
    <row r="18" spans="1:17" s="4" customFormat="1" ht="19.5" customHeight="1" thickBot="1">
      <c r="A18" s="78" t="s">
        <v>31</v>
      </c>
      <c r="B18" s="12">
        <f t="shared" si="0"/>
        <v>450</v>
      </c>
      <c r="C18" s="131">
        <v>15.4</v>
      </c>
      <c r="D18" s="10">
        <f t="shared" si="1"/>
        <v>45</v>
      </c>
      <c r="E18" s="13">
        <f t="shared" si="2"/>
        <v>13320</v>
      </c>
      <c r="F18" s="138">
        <v>4876</v>
      </c>
      <c r="G18" s="9">
        <v>2.18</v>
      </c>
      <c r="H18" s="9">
        <v>77</v>
      </c>
      <c r="I18" s="13">
        <f t="shared" si="3"/>
        <v>8184.8535999999995</v>
      </c>
      <c r="J18" s="14">
        <f t="shared" si="4"/>
        <v>276.5153243243243</v>
      </c>
      <c r="K18" s="9">
        <f t="shared" si="8"/>
        <v>2</v>
      </c>
      <c r="L18" s="13">
        <f t="shared" si="5"/>
        <v>553.0306486486486</v>
      </c>
      <c r="M18" s="19">
        <f t="shared" si="6"/>
        <v>16369.707199999999</v>
      </c>
      <c r="N18" s="21">
        <f t="shared" si="7"/>
        <v>122.89569969969969</v>
      </c>
      <c r="O18" s="5"/>
      <c r="P18" s="110" t="s">
        <v>62</v>
      </c>
      <c r="Q18" s="112" t="s">
        <v>87</v>
      </c>
    </row>
    <row r="19" spans="1:17" s="4" customFormat="1" ht="19.5" customHeight="1" thickBot="1">
      <c r="A19" s="78" t="s">
        <v>32</v>
      </c>
      <c r="B19" s="12">
        <f t="shared" si="0"/>
        <v>450</v>
      </c>
      <c r="C19" s="131">
        <v>19.2</v>
      </c>
      <c r="D19" s="10">
        <f t="shared" si="1"/>
        <v>45</v>
      </c>
      <c r="E19" s="13">
        <f t="shared" si="2"/>
        <v>11610</v>
      </c>
      <c r="F19" s="138">
        <v>5712</v>
      </c>
      <c r="G19" s="9">
        <v>2.18</v>
      </c>
      <c r="H19" s="9">
        <v>77</v>
      </c>
      <c r="I19" s="13">
        <f t="shared" si="3"/>
        <v>9588.163200000003</v>
      </c>
      <c r="J19" s="14">
        <f t="shared" si="4"/>
        <v>371.6342325581396</v>
      </c>
      <c r="K19" s="9">
        <f t="shared" si="8"/>
        <v>2</v>
      </c>
      <c r="L19" s="13">
        <f t="shared" si="5"/>
        <v>743.2684651162792</v>
      </c>
      <c r="M19" s="19">
        <f t="shared" si="6"/>
        <v>19176.326400000005</v>
      </c>
      <c r="N19" s="21">
        <f t="shared" si="7"/>
        <v>165.17077002583983</v>
      </c>
      <c r="O19" s="5"/>
      <c r="P19" s="111" t="s">
        <v>63</v>
      </c>
      <c r="Q19" s="112" t="s">
        <v>102</v>
      </c>
    </row>
    <row r="20" spans="1:17" s="4" customFormat="1" ht="19.5" customHeight="1" thickBot="1">
      <c r="A20" s="78" t="s">
        <v>33</v>
      </c>
      <c r="B20" s="12">
        <f t="shared" si="0"/>
        <v>450</v>
      </c>
      <c r="C20" s="131">
        <v>21.9</v>
      </c>
      <c r="D20" s="10">
        <f t="shared" si="1"/>
        <v>45</v>
      </c>
      <c r="E20" s="13">
        <f t="shared" si="2"/>
        <v>10395</v>
      </c>
      <c r="F20" s="138">
        <v>5688</v>
      </c>
      <c r="G20" s="9">
        <v>2.18</v>
      </c>
      <c r="H20" s="9">
        <v>77</v>
      </c>
      <c r="I20" s="13">
        <f t="shared" si="3"/>
        <v>9547.8768</v>
      </c>
      <c r="J20" s="14">
        <f t="shared" si="4"/>
        <v>413.328</v>
      </c>
      <c r="K20" s="9">
        <f t="shared" si="8"/>
        <v>2</v>
      </c>
      <c r="L20" s="13">
        <f t="shared" si="5"/>
        <v>826.656</v>
      </c>
      <c r="M20" s="19">
        <f t="shared" si="6"/>
        <v>19095.7536</v>
      </c>
      <c r="N20" s="21">
        <f t="shared" si="7"/>
        <v>183.70133333333334</v>
      </c>
      <c r="O20" s="5"/>
      <c r="P20" s="110" t="s">
        <v>95</v>
      </c>
      <c r="Q20" s="110" t="s">
        <v>96</v>
      </c>
    </row>
    <row r="21" spans="1:17" s="4" customFormat="1" ht="19.5" customHeight="1" thickBot="1">
      <c r="A21" s="78" t="s">
        <v>34</v>
      </c>
      <c r="B21" s="12">
        <f t="shared" si="0"/>
        <v>450</v>
      </c>
      <c r="C21" s="131">
        <v>22.9</v>
      </c>
      <c r="D21" s="10">
        <f t="shared" si="1"/>
        <v>45</v>
      </c>
      <c r="E21" s="13">
        <f t="shared" si="2"/>
        <v>9945</v>
      </c>
      <c r="F21" s="138">
        <v>5186</v>
      </c>
      <c r="G21" s="9">
        <v>2.18</v>
      </c>
      <c r="H21" s="9">
        <v>77</v>
      </c>
      <c r="I21" s="13">
        <f t="shared" si="3"/>
        <v>8705.2196</v>
      </c>
      <c r="J21" s="14">
        <f t="shared" si="4"/>
        <v>393.90133936651586</v>
      </c>
      <c r="K21" s="9">
        <f t="shared" si="8"/>
        <v>2</v>
      </c>
      <c r="L21" s="13">
        <f t="shared" si="5"/>
        <v>787.8026787330317</v>
      </c>
      <c r="M21" s="19">
        <f t="shared" si="6"/>
        <v>17410.4392</v>
      </c>
      <c r="N21" s="21">
        <f t="shared" si="7"/>
        <v>175.0672619406737</v>
      </c>
      <c r="O21" s="5"/>
      <c r="P21" s="111" t="s">
        <v>40</v>
      </c>
      <c r="Q21" s="112">
        <v>0.77</v>
      </c>
    </row>
    <row r="22" spans="1:17" s="4" customFormat="1" ht="19.5" customHeight="1" thickBot="1">
      <c r="A22" s="78" t="s">
        <v>35</v>
      </c>
      <c r="B22" s="12">
        <f t="shared" si="0"/>
        <v>450</v>
      </c>
      <c r="C22" s="131">
        <v>22.4</v>
      </c>
      <c r="D22" s="10">
        <f t="shared" si="1"/>
        <v>45</v>
      </c>
      <c r="E22" s="13">
        <f t="shared" si="2"/>
        <v>10170</v>
      </c>
      <c r="F22" s="138">
        <v>4039</v>
      </c>
      <c r="G22" s="9">
        <v>2.18</v>
      </c>
      <c r="H22" s="9">
        <v>77</v>
      </c>
      <c r="I22" s="13">
        <f t="shared" si="3"/>
        <v>6779.865400000001</v>
      </c>
      <c r="J22" s="14">
        <f t="shared" si="4"/>
        <v>299.9940442477876</v>
      </c>
      <c r="K22" s="9">
        <f t="shared" si="8"/>
        <v>2</v>
      </c>
      <c r="L22" s="13">
        <f t="shared" si="5"/>
        <v>599.9880884955752</v>
      </c>
      <c r="M22" s="19">
        <f t="shared" si="6"/>
        <v>13559.730800000001</v>
      </c>
      <c r="N22" s="21">
        <f t="shared" si="7"/>
        <v>133.33068633235007</v>
      </c>
      <c r="O22" s="5"/>
      <c r="P22" s="110" t="s">
        <v>97</v>
      </c>
      <c r="Q22" s="110" t="s">
        <v>98</v>
      </c>
    </row>
    <row r="23" spans="1:17" s="4" customFormat="1" ht="19.5" customHeight="1" thickBot="1">
      <c r="A23" s="78" t="s">
        <v>36</v>
      </c>
      <c r="B23" s="12">
        <f t="shared" si="0"/>
        <v>450</v>
      </c>
      <c r="C23" s="131">
        <v>19.8</v>
      </c>
      <c r="D23" s="10">
        <f t="shared" si="1"/>
        <v>45</v>
      </c>
      <c r="E23" s="13">
        <f t="shared" si="2"/>
        <v>11340</v>
      </c>
      <c r="F23" s="138">
        <v>2510</v>
      </c>
      <c r="G23" s="9">
        <v>2.18</v>
      </c>
      <c r="H23" s="9">
        <v>77</v>
      </c>
      <c r="I23" s="13">
        <f t="shared" si="3"/>
        <v>4213.286</v>
      </c>
      <c r="J23" s="14">
        <f t="shared" si="4"/>
        <v>167.1938888888889</v>
      </c>
      <c r="K23" s="9">
        <f t="shared" si="8"/>
        <v>2</v>
      </c>
      <c r="L23" s="13">
        <f t="shared" si="5"/>
        <v>334.3877777777778</v>
      </c>
      <c r="M23" s="19">
        <f t="shared" si="6"/>
        <v>8426.572</v>
      </c>
      <c r="N23" s="21">
        <f t="shared" si="7"/>
        <v>74.30839506172839</v>
      </c>
      <c r="O23" s="5"/>
      <c r="P23" s="111" t="s">
        <v>67</v>
      </c>
      <c r="Q23" s="110" t="s">
        <v>90</v>
      </c>
    </row>
    <row r="24" spans="1:17" s="4" customFormat="1" ht="19.5" customHeight="1" thickBot="1">
      <c r="A24" s="78" t="s">
        <v>37</v>
      </c>
      <c r="B24" s="12">
        <f t="shared" si="0"/>
        <v>450</v>
      </c>
      <c r="C24" s="131">
        <v>16.9</v>
      </c>
      <c r="D24" s="10">
        <f t="shared" si="1"/>
        <v>45</v>
      </c>
      <c r="E24" s="13">
        <f t="shared" si="2"/>
        <v>12645</v>
      </c>
      <c r="F24" s="138">
        <v>1530</v>
      </c>
      <c r="G24" s="9">
        <v>2.18</v>
      </c>
      <c r="H24" s="9">
        <v>77</v>
      </c>
      <c r="I24" s="13">
        <f t="shared" si="3"/>
        <v>2568.2580000000003</v>
      </c>
      <c r="J24" s="14">
        <f t="shared" si="4"/>
        <v>91.39708185053381</v>
      </c>
      <c r="K24" s="9">
        <f t="shared" si="8"/>
        <v>2</v>
      </c>
      <c r="L24" s="13">
        <f t="shared" si="5"/>
        <v>182.79416370106762</v>
      </c>
      <c r="M24" s="19">
        <f t="shared" si="6"/>
        <v>5136.5160000000005</v>
      </c>
      <c r="N24" s="21">
        <f t="shared" si="7"/>
        <v>40.62092526690392</v>
      </c>
      <c r="O24" s="5"/>
      <c r="P24" s="110" t="s">
        <v>68</v>
      </c>
      <c r="Q24" s="112">
        <v>0.92</v>
      </c>
    </row>
    <row r="25" spans="1:17" s="4" customFormat="1" ht="19.5" customHeight="1" thickBot="1">
      <c r="A25" s="121" t="s">
        <v>38</v>
      </c>
      <c r="B25" s="89">
        <f t="shared" si="0"/>
        <v>450</v>
      </c>
      <c r="C25" s="132">
        <v>13.2</v>
      </c>
      <c r="D25" s="123">
        <f t="shared" si="1"/>
        <v>45</v>
      </c>
      <c r="E25" s="90">
        <f t="shared" si="2"/>
        <v>14310</v>
      </c>
      <c r="F25" s="138">
        <v>1219</v>
      </c>
      <c r="G25" s="122">
        <v>2.18</v>
      </c>
      <c r="H25" s="122">
        <v>77</v>
      </c>
      <c r="I25" s="90">
        <f t="shared" si="3"/>
        <v>2046.2133999999999</v>
      </c>
      <c r="J25" s="91">
        <f t="shared" si="4"/>
        <v>64.34633333333333</v>
      </c>
      <c r="K25" s="122">
        <f t="shared" si="8"/>
        <v>2</v>
      </c>
      <c r="L25" s="90">
        <f t="shared" si="5"/>
        <v>128.69266666666667</v>
      </c>
      <c r="M25" s="124">
        <f t="shared" si="6"/>
        <v>4092.4267999999997</v>
      </c>
      <c r="N25" s="125">
        <f t="shared" si="7"/>
        <v>28.598370370370368</v>
      </c>
      <c r="O25" s="5"/>
      <c r="P25" s="113" t="s">
        <v>69</v>
      </c>
      <c r="Q25" s="110" t="s">
        <v>88</v>
      </c>
    </row>
    <row r="26" spans="1:17" ht="19.5" customHeight="1" hidden="1">
      <c r="A26" s="72"/>
      <c r="B26" s="20"/>
      <c r="C26" s="20"/>
      <c r="D26" s="20"/>
      <c r="E26" s="20"/>
      <c r="F26" s="20"/>
      <c r="G26" s="86">
        <v>1.88</v>
      </c>
      <c r="H26" s="20"/>
      <c r="I26" s="20"/>
      <c r="J26" s="20"/>
      <c r="K26" s="20"/>
      <c r="L26" s="20"/>
      <c r="M26" s="20"/>
      <c r="N26" s="83"/>
      <c r="P26" s="114"/>
      <c r="Q26" s="114"/>
    </row>
    <row r="27" spans="1:17" ht="19.5" customHeight="1" thickBot="1">
      <c r="A27" s="72"/>
      <c r="B27" s="20"/>
      <c r="C27" s="20"/>
      <c r="D27" s="20"/>
      <c r="E27" s="79"/>
      <c r="F27" s="20"/>
      <c r="G27" s="20"/>
      <c r="H27" s="20"/>
      <c r="I27" s="20"/>
      <c r="J27" s="20"/>
      <c r="K27" s="20"/>
      <c r="L27" s="20"/>
      <c r="M27" s="80"/>
      <c r="N27" s="83"/>
      <c r="P27" s="113" t="s">
        <v>100</v>
      </c>
      <c r="Q27" s="115" t="s">
        <v>99</v>
      </c>
    </row>
    <row r="28" spans="1:17" s="2" customFormat="1" ht="19.5" customHeight="1" thickBot="1">
      <c r="A28" s="81" t="s">
        <v>52</v>
      </c>
      <c r="B28" s="8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83"/>
      <c r="P28" s="116" t="s">
        <v>71</v>
      </c>
      <c r="Q28" s="115" t="s">
        <v>101</v>
      </c>
    </row>
    <row r="29" spans="1:17" s="2" customFormat="1" ht="19.5" customHeight="1" thickBot="1">
      <c r="A29" s="87"/>
      <c r="B29" s="82" t="s">
        <v>53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83"/>
      <c r="P29" s="116" t="s">
        <v>72</v>
      </c>
      <c r="Q29" s="115" t="s">
        <v>84</v>
      </c>
    </row>
    <row r="30" spans="1:17" s="2" customFormat="1" ht="19.5" customHeight="1" thickBot="1">
      <c r="A30" s="92" t="s">
        <v>106</v>
      </c>
      <c r="B30" s="93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5"/>
      <c r="P30" s="105"/>
      <c r="Q30" s="106"/>
    </row>
    <row r="31" spans="1:14" ht="19.5" customHeight="1">
      <c r="A31" s="15"/>
      <c r="B31" s="15"/>
      <c r="C31" s="16"/>
      <c r="D31" s="17"/>
      <c r="E31" s="16"/>
      <c r="F31" s="16"/>
      <c r="G31" s="16"/>
      <c r="H31" s="16"/>
      <c r="I31" s="16"/>
      <c r="J31" s="16"/>
      <c r="K31" s="16"/>
      <c r="L31" s="16"/>
      <c r="M31" s="16"/>
      <c r="N31" s="18"/>
    </row>
    <row r="32" ht="12" customHeight="1"/>
  </sheetData>
  <sheetProtection/>
  <mergeCells count="3">
    <mergeCell ref="G5:I6"/>
    <mergeCell ref="G8:I8"/>
    <mergeCell ref="G7:I7"/>
  </mergeCells>
  <printOptions gridLines="1"/>
  <pageMargins left="0.75" right="0.75" top="1" bottom="1" header="0.5" footer="0.5"/>
  <pageSetup fitToHeight="1" fitToWidth="1" horizontalDpi="120" verticalDpi="120" orientation="landscape" paperSize="9" r:id="rId1"/>
  <headerFooter alignWithMargins="0">
    <oddHeader>&amp;C&amp;A</oddHeader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BOYUT ISI LTD.ŞTİ.</dc:creator>
  <cp:keywords/>
  <dc:description/>
  <cp:lastModifiedBy>Pc</cp:lastModifiedBy>
  <cp:lastPrinted>2011-03-04T13:20:58Z</cp:lastPrinted>
  <dcterms:created xsi:type="dcterms:W3CDTF">2007-07-16T11:41:09Z</dcterms:created>
  <dcterms:modified xsi:type="dcterms:W3CDTF">2022-06-07T12:15:48Z</dcterms:modified>
  <cp:category/>
  <cp:version/>
  <cp:contentType/>
  <cp:contentStatus/>
</cp:coreProperties>
</file>